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/>
  <mc:AlternateContent xmlns:mc="http://schemas.openxmlformats.org/markup-compatibility/2006">
    <mc:Choice Requires="x15">
      <x15ac:absPath xmlns:x15ac="http://schemas.microsoft.com/office/spreadsheetml/2010/11/ac" url="/Users/vi/Desktop/"/>
    </mc:Choice>
  </mc:AlternateContent>
  <xr:revisionPtr revIDLastSave="0" documentId="13_ncr:1_{C5A41A4D-B37E-924F-9337-3548C50EAE13}" xr6:coauthVersionLast="47" xr6:coauthVersionMax="47" xr10:uidLastSave="{00000000-0000-0000-0000-000000000000}"/>
  <bookViews>
    <workbookView xWindow="35080" yWindow="500" windowWidth="26720" windowHeight="28300" activeTab="1" xr2:uid="{00000000-000D-0000-FFFF-FFFF00000000}"/>
  </bookViews>
  <sheets>
    <sheet name="Summary Dashboard" sheetId="5" r:id="rId1"/>
    <sheet name="Cost Calculator" sheetId="1" r:id="rId2"/>
    <sheet name="Lists" sheetId="4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5" i="1" l="1"/>
  <c r="F125" i="1"/>
  <c r="I124" i="1" l="1"/>
  <c r="E336" i="5" s="1"/>
  <c r="I122" i="1"/>
  <c r="E335" i="5" s="1"/>
  <c r="F122" i="1"/>
  <c r="D335" i="5" s="1"/>
  <c r="F124" i="1"/>
  <c r="D336" i="5" s="1"/>
  <c r="D79" i="1"/>
  <c r="F94" i="1"/>
  <c r="D318" i="5" s="1"/>
  <c r="F108" i="1"/>
  <c r="D326" i="5" s="1"/>
  <c r="F96" i="1"/>
  <c r="D319" i="5" s="1"/>
  <c r="K65" i="5"/>
  <c r="K64" i="5"/>
  <c r="K63" i="5"/>
  <c r="K62" i="5"/>
  <c r="K61" i="5"/>
  <c r="L58" i="5"/>
  <c r="I126" i="1"/>
  <c r="H126" i="1"/>
  <c r="F126" i="1"/>
  <c r="E337" i="5"/>
  <c r="H125" i="1"/>
  <c r="H124" i="1"/>
  <c r="D337" i="5"/>
  <c r="H123" i="1"/>
  <c r="I102" i="1"/>
  <c r="E322" i="5" s="1"/>
  <c r="F102" i="1"/>
  <c r="D322" i="5" s="1"/>
  <c r="I100" i="1"/>
  <c r="E321" i="5" s="1"/>
  <c r="H100" i="1"/>
  <c r="F100" i="1"/>
  <c r="D321" i="5" s="1"/>
  <c r="H99" i="1"/>
  <c r="I120" i="1"/>
  <c r="E334" i="5" s="1"/>
  <c r="H120" i="1"/>
  <c r="F120" i="1"/>
  <c r="D334" i="5" s="1"/>
  <c r="H122" i="1"/>
  <c r="I119" i="1"/>
  <c r="E333" i="5" s="1"/>
  <c r="H119" i="1"/>
  <c r="F119" i="1"/>
  <c r="D333" i="5" s="1"/>
  <c r="I118" i="1"/>
  <c r="E332" i="5" s="1"/>
  <c r="H118" i="1"/>
  <c r="F118" i="1"/>
  <c r="D332" i="5" s="1"/>
  <c r="I117" i="1"/>
  <c r="E331" i="5" s="1"/>
  <c r="F117" i="1"/>
  <c r="D331" i="5" s="1"/>
  <c r="I116" i="1"/>
  <c r="E330" i="5" s="1"/>
  <c r="F116" i="1"/>
  <c r="D330" i="5" s="1"/>
  <c r="I114" i="1"/>
  <c r="E329" i="5" s="1"/>
  <c r="I112" i="1"/>
  <c r="E328" i="5" s="1"/>
  <c r="F114" i="1"/>
  <c r="D329" i="5" s="1"/>
  <c r="H115" i="1"/>
  <c r="H116" i="1"/>
  <c r="H117" i="1"/>
  <c r="H112" i="1"/>
  <c r="H113" i="1"/>
  <c r="H114" i="1"/>
  <c r="I108" i="1"/>
  <c r="E326" i="5" s="1"/>
  <c r="H108" i="1"/>
  <c r="H111" i="1"/>
  <c r="I107" i="1"/>
  <c r="E325" i="5" s="1"/>
  <c r="F112" i="1"/>
  <c r="D328" i="5" s="1"/>
  <c r="I110" i="1"/>
  <c r="E327" i="5" s="1"/>
  <c r="F110" i="1"/>
  <c r="D327" i="5" s="1"/>
  <c r="H110" i="1"/>
  <c r="H109" i="1"/>
  <c r="F107" i="1"/>
  <c r="D325" i="5" s="1"/>
  <c r="H107" i="1"/>
  <c r="I106" i="1"/>
  <c r="E324" i="5" s="1"/>
  <c r="F106" i="1"/>
  <c r="D324" i="5" s="1"/>
  <c r="H95" i="1"/>
  <c r="H96" i="1"/>
  <c r="I94" i="1"/>
  <c r="E318" i="5" s="1"/>
  <c r="F104" i="1"/>
  <c r="D323" i="5" s="1"/>
  <c r="I104" i="1"/>
  <c r="E323" i="5" s="1"/>
  <c r="H106" i="1"/>
  <c r="H105" i="1"/>
  <c r="H104" i="1"/>
  <c r="H103" i="1"/>
  <c r="H102" i="1"/>
  <c r="F98" i="1"/>
  <c r="D320" i="5" s="1"/>
  <c r="H101" i="1"/>
  <c r="I98" i="1"/>
  <c r="E320" i="5" s="1"/>
  <c r="I96" i="1"/>
  <c r="E319" i="5" s="1"/>
  <c r="H97" i="1"/>
  <c r="H98" i="1"/>
  <c r="H94" i="1"/>
  <c r="D74" i="1"/>
  <c r="D30" i="1"/>
  <c r="D80" i="1"/>
  <c r="D44" i="1"/>
  <c r="D41" i="1" s="1"/>
  <c r="D33" i="1" s="1"/>
  <c r="D34" i="1" s="1"/>
  <c r="D58" i="1"/>
  <c r="D70" i="1"/>
  <c r="D48" i="1" s="1"/>
  <c r="D71" i="1"/>
  <c r="D49" i="1" s="1"/>
  <c r="D50" i="1"/>
  <c r="D66" i="1"/>
  <c r="D35" i="1"/>
  <c r="D39" i="1" s="1"/>
  <c r="D40" i="1" s="1"/>
  <c r="D45" i="1"/>
  <c r="F45" i="1" s="1"/>
  <c r="D315" i="5" s="1"/>
  <c r="L59" i="5" l="1"/>
  <c r="E315" i="5"/>
  <c r="F315" i="5"/>
  <c r="C315" i="5" s="1"/>
  <c r="F333" i="5"/>
  <c r="C333" i="5" s="1"/>
  <c r="F329" i="5"/>
  <c r="C329" i="5" s="1"/>
  <c r="F321" i="5"/>
  <c r="C321" i="5" s="1"/>
  <c r="F325" i="5"/>
  <c r="C325" i="5" s="1"/>
  <c r="F337" i="5"/>
  <c r="C337" i="5" s="1"/>
  <c r="F332" i="5"/>
  <c r="C332" i="5" s="1"/>
  <c r="F324" i="5"/>
  <c r="C324" i="5" s="1"/>
  <c r="F334" i="5"/>
  <c r="C334" i="5" s="1"/>
  <c r="F330" i="5"/>
  <c r="C330" i="5" s="1"/>
  <c r="F326" i="5"/>
  <c r="C326" i="5" s="1"/>
  <c r="G313" i="5"/>
  <c r="J3" i="5" s="1"/>
  <c r="F322" i="5"/>
  <c r="C322" i="5" s="1"/>
  <c r="F336" i="5"/>
  <c r="C336" i="5" s="1"/>
  <c r="F328" i="5"/>
  <c r="C328" i="5" s="1"/>
  <c r="F320" i="5"/>
  <c r="C320" i="5" s="1"/>
  <c r="F335" i="5"/>
  <c r="C335" i="5" s="1"/>
  <c r="F331" i="5"/>
  <c r="C331" i="5" s="1"/>
  <c r="F327" i="5"/>
  <c r="C327" i="5" s="1"/>
  <c r="F323" i="5"/>
  <c r="C323" i="5" s="1"/>
  <c r="F319" i="5"/>
  <c r="C319" i="5" s="1"/>
  <c r="F318" i="5"/>
  <c r="C318" i="5" s="1"/>
  <c r="E338" i="5"/>
  <c r="D338" i="5"/>
  <c r="F127" i="1"/>
  <c r="I127" i="1"/>
  <c r="F30" i="1"/>
  <c r="D72" i="1"/>
  <c r="D81" i="1"/>
  <c r="D82" i="1" s="1"/>
  <c r="F47" i="1"/>
  <c r="F41" i="1"/>
  <c r="E313" i="5" l="1"/>
  <c r="D313" i="5"/>
  <c r="F313" i="5" s="1"/>
  <c r="C313" i="5" s="1"/>
  <c r="E314" i="5"/>
  <c r="D314" i="5"/>
  <c r="D316" i="5"/>
  <c r="E316" i="5"/>
  <c r="F338" i="5"/>
  <c r="D86" i="1"/>
  <c r="F86" i="1" s="1"/>
  <c r="D87" i="1"/>
  <c r="F87" i="1" s="1"/>
  <c r="D83" i="1"/>
  <c r="F83" i="1" s="1"/>
  <c r="F89" i="1" s="1"/>
  <c r="F82" i="1"/>
  <c r="F88" i="1" l="1"/>
  <c r="F314" i="5"/>
  <c r="C314" i="5" s="1"/>
  <c r="E317" i="5"/>
  <c r="E312" i="5" s="1"/>
  <c r="E311" i="5" s="1"/>
  <c r="F316" i="5"/>
  <c r="C316" i="5" s="1"/>
  <c r="D317" i="5"/>
  <c r="B5" i="1"/>
  <c r="B6" i="1"/>
  <c r="F317" i="5" l="1"/>
  <c r="C317" i="5" s="1"/>
  <c r="D312" i="5"/>
  <c r="F312" i="5" l="1"/>
  <c r="F311" i="5" s="1"/>
  <c r="B3" i="5" s="1"/>
  <c r="D31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Vicenc Garcia</author>
    <author>tc={7FCF86BB-0BE5-384D-8C2A-EC9CE07E4AA0}</author>
  </authors>
  <commentList>
    <comment ref="B31" authorId="0" shapeId="0" xr:uid="{BA0898EE-7E70-C741-A7E5-EE6EE8FAF88C}">
      <text>
        <r>
          <rPr>
            <sz val="11"/>
            <color rgb="FF000000"/>
            <rFont val="Segoe UI Semilight"/>
            <family val="34"/>
          </rPr>
          <t>Enter 0 in all Printer-Leased green cells if you own the printer.</t>
        </r>
        <r>
          <rPr>
            <sz val="6"/>
            <color rgb="FF000000"/>
            <rFont val="Segoe UI Semilight"/>
            <family val="34"/>
          </rPr>
          <t xml:space="preserve">
</t>
        </r>
      </text>
    </comment>
    <comment ref="C116" authorId="1" shapeId="0" xr:uid="{7FCF86BB-0BE5-384D-8C2A-EC9CE07E4AA0}">
      <text>
        <t>[Threaded comment]
Your version of Excel allows you to read this threaded comment; however, any edits to it will get removed if the file is opened in a newer version of Excel. Learn more: https://go.microsoft.com/fwlink/?linkid=870924
Comment:
    Reviewer finds error to be updated - travel to production to find the person who forgot to enter a reason for change after a correction, then back to your office.</t>
      </text>
    </comment>
  </commentList>
</comments>
</file>

<file path=xl/sharedStrings.xml><?xml version="1.0" encoding="utf-8"?>
<sst xmlns="http://schemas.openxmlformats.org/spreadsheetml/2006/main" count="314" uniqueCount="216">
  <si>
    <t>Cost of 500 page ream ($)</t>
  </si>
  <si>
    <t>Project Timeline slipage</t>
  </si>
  <si>
    <t>Number of days project is delayed due to document sitting on a desk per month</t>
  </si>
  <si>
    <t>Width (cm)</t>
  </si>
  <si>
    <t>Depth (cm)</t>
  </si>
  <si>
    <t>Miscelaneous</t>
  </si>
  <si>
    <t>CO2 emissions total cost per year</t>
  </si>
  <si>
    <t>File the document (collect folder, create spine label, get attachment dividers, hole punch, staples, plastic sleeves…</t>
  </si>
  <si>
    <t>Scan a copy of the approved document (remove staples, shrink PDF for lower quality so that QMS can upload a file of up to 25MB? Or split the file. Store PDF in file repository too.</t>
  </si>
  <si>
    <t>Searching time</t>
  </si>
  <si>
    <t>Chasing people to fix document execution errors / missing parts / clarifications</t>
  </si>
  <si>
    <t>Units</t>
  </si>
  <si>
    <t>Batch Records</t>
  </si>
  <si>
    <t>Printer</t>
  </si>
  <si>
    <t>Category</t>
  </si>
  <si>
    <t>Item</t>
  </si>
  <si>
    <t>Maintenance</t>
  </si>
  <si>
    <t>Printer Purchase Price (e.g. $1000)</t>
  </si>
  <si>
    <t>Printer Life (e.g. 36 months)</t>
  </si>
  <si>
    <t>Maintenance (enter $0 if included in leasing fees)</t>
  </si>
  <si>
    <t>Cartridges used per month</t>
  </si>
  <si>
    <t>Ink Cartridge Monthly Cost</t>
  </si>
  <si>
    <t>Printer-Owned Monthly Cost</t>
  </si>
  <si>
    <t>Printer-Leased Monthly Fees</t>
  </si>
  <si>
    <t>No. of Pages printed per cartridge</t>
  </si>
  <si>
    <t>Height (cm)</t>
  </si>
  <si>
    <t>How many pages per month do you print</t>
  </si>
  <si>
    <t>$</t>
  </si>
  <si>
    <t>Value</t>
  </si>
  <si>
    <t>pages</t>
  </si>
  <si>
    <t>cartridges</t>
  </si>
  <si>
    <t xml:space="preserve"> Units</t>
  </si>
  <si>
    <t xml:space="preserve">Value  </t>
  </si>
  <si>
    <t>$ / page</t>
  </si>
  <si>
    <t>years</t>
  </si>
  <si>
    <t>Steps to calculate your cost per page</t>
  </si>
  <si>
    <t>$/page</t>
  </si>
  <si>
    <t>months</t>
  </si>
  <si>
    <t>Single (1) or Double Sided (2) printing</t>
  </si>
  <si>
    <t>sided print</t>
  </si>
  <si>
    <t>Box Volume</t>
  </si>
  <si>
    <t>Small Folder Cost</t>
  </si>
  <si>
    <t>Large Folder Cost</t>
  </si>
  <si>
    <t>Box Cost</t>
  </si>
  <si>
    <t>Litres</t>
  </si>
  <si>
    <t>cm</t>
  </si>
  <si>
    <t>folders</t>
  </si>
  <si>
    <t>Small Folder Volume</t>
  </si>
  <si>
    <t>Large Folder Volume</t>
  </si>
  <si>
    <t>Large</t>
  </si>
  <si>
    <t>Folder Size</t>
  </si>
  <si>
    <t>Small</t>
  </si>
  <si>
    <t>Leased</t>
  </si>
  <si>
    <t>Owned</t>
  </si>
  <si>
    <t>Select printer (Leased or Owned) -&gt;</t>
  </si>
  <si>
    <t>printer</t>
  </si>
  <si>
    <t>Total Monthly Cost</t>
  </si>
  <si>
    <t>Total Monthly Cost per page</t>
  </si>
  <si>
    <t>Ink</t>
  </si>
  <si>
    <t>Option 1 Leased</t>
  </si>
  <si>
    <t>Option 2 Owned</t>
  </si>
  <si>
    <t>Paper page cost using box with large folders (+divider)</t>
  </si>
  <si>
    <t>Paper page cost using box with small folders (+divider)</t>
  </si>
  <si>
    <t>10 tab Dividers Cost</t>
  </si>
  <si>
    <t>5 tab Dividers Cost</t>
  </si>
  <si>
    <t>Paper</t>
  </si>
  <si>
    <t>Storage</t>
  </si>
  <si>
    <t>Select storage (OnSite or External) -&gt;</t>
  </si>
  <si>
    <t>OnSite</t>
  </si>
  <si>
    <t>External</t>
  </si>
  <si>
    <t>$/sqm</t>
  </si>
  <si>
    <t>storage</t>
  </si>
  <si>
    <t>How many levels does your shelf unit have</t>
  </si>
  <si>
    <t>levels</t>
  </si>
  <si>
    <t>%</t>
  </si>
  <si>
    <t>Folders, Dividers &amp; Boxes</t>
  </si>
  <si>
    <t>No. of small folders that fit per sqm (assume 90% space effic.)</t>
  </si>
  <si>
    <t>No. of large folders that fit per sqm (assume 90% space effic.)</t>
  </si>
  <si>
    <t>Max Number of pages in folder (gsm 80)</t>
  </si>
  <si>
    <t>How full are your folders (to what capacity are filled)</t>
  </si>
  <si>
    <t>Enter Small to Large folder use ratio (use 30 for 30/70 split) -&gt;</t>
  </si>
  <si>
    <t>Max No of small folders it can fit</t>
  </si>
  <si>
    <t>Max No of large folders it can fit</t>
  </si>
  <si>
    <t>Annual real estate increase %</t>
  </si>
  <si>
    <t>Real estate monthly rent / cost per sqm</t>
  </si>
  <si>
    <t>Space efficiency of archive room ( - corridors and walking areas)</t>
  </si>
  <si>
    <t>No. of pages you archive per sqm</t>
  </si>
  <si>
    <t>Onsite (Folders in Shelves)</t>
  </si>
  <si>
    <t>Number of pages inside a box</t>
  </si>
  <si>
    <t>Outsourced archive Monthly storage cost per 30 L box</t>
  </si>
  <si>
    <t>Annual rate increase %</t>
  </si>
  <si>
    <t>Offsite (Boxes in warehouse)</t>
  </si>
  <si>
    <t>Tangible Costs - Printer, paper, stationary and storage</t>
  </si>
  <si>
    <t>Intangible Costs - Labour Inefficiencies of paper</t>
  </si>
  <si>
    <t>Onsite - Storage cost per page for batch records</t>
  </si>
  <si>
    <t>Onsite - Storage cost per page for validation protocols</t>
  </si>
  <si>
    <t>Offsite - Storage cost per page for batch records</t>
  </si>
  <si>
    <t>Offsite - Storage cost per page for validation protocols</t>
  </si>
  <si>
    <t>Pre-Approval</t>
  </si>
  <si>
    <t>Validation Protocols</t>
  </si>
  <si>
    <t>Travel time to printer and back to desk/office</t>
  </si>
  <si>
    <t>trips</t>
  </si>
  <si>
    <t>seconds</t>
  </si>
  <si>
    <t>Is your printer Leased or Owned (select from drop down menu)</t>
  </si>
  <si>
    <t>Are your documents stored Onsite or Offsite by external company (select from drop down menu)</t>
  </si>
  <si>
    <t>folders/sqm</t>
  </si>
  <si>
    <t>pages/sqm</t>
  </si>
  <si>
    <t>Paper page cost calculator</t>
  </si>
  <si>
    <t>Uits</t>
  </si>
  <si>
    <t>minutes</t>
  </si>
  <si>
    <t>Execution</t>
  </si>
  <si>
    <t>Trips to distribute document to labs, production…</t>
  </si>
  <si>
    <t>Travel time delivering and collecting the document</t>
  </si>
  <si>
    <t>No. of initials &amp; date entered per document</t>
  </si>
  <si>
    <t>Time spend handwriting initials &amp; date</t>
  </si>
  <si>
    <t>times</t>
  </si>
  <si>
    <t>Attachments - no. of trips to the printer</t>
  </si>
  <si>
    <t xml:space="preserve">Average number of pages attached </t>
  </si>
  <si>
    <t>Time spent labelling attachment pages (Att 1, Name, page x of y…)</t>
  </si>
  <si>
    <t>If any e-files generated, time to store manually in GxP validated file repository, then obtain the filepath to update paper record</t>
  </si>
  <si>
    <t>Signature Log - Number of people signing</t>
  </si>
  <si>
    <t>people</t>
  </si>
  <si>
    <t>Time spent entering Name, Job Title, Company, initials &amp; date</t>
  </si>
  <si>
    <t>No of times someone forgets to sign the log</t>
  </si>
  <si>
    <t>Time spent finding the person that forgot to sign the log</t>
  </si>
  <si>
    <t>Time spent creating attachment log and filing dividers in folders</t>
  </si>
  <si>
    <t>Number of times document travels to get signed (post-approval)</t>
  </si>
  <si>
    <t>Number of times document travels to get signed (pre-approval)</t>
  </si>
  <si>
    <t>Travel time to deliver and pick up the document to post-approver</t>
  </si>
  <si>
    <t>Travel time to deliver and pick up the document to a pre-approver</t>
  </si>
  <si>
    <t>Time spent travelling to fix the document</t>
  </si>
  <si>
    <t>No. of times a reviewer/approver finds an error on completed doc.</t>
  </si>
  <si>
    <t>Post Approval</t>
  </si>
  <si>
    <t>Archiving</t>
  </si>
  <si>
    <t>Log document and Store in archive room or warehouse</t>
  </si>
  <si>
    <t>Retrieval</t>
  </si>
  <si>
    <t>Average time to retrieve a paper record</t>
  </si>
  <si>
    <t>hours</t>
  </si>
  <si>
    <t>Time spent searching for lost document</t>
  </si>
  <si>
    <t>No. of times someone forgets to enter a reason for change</t>
  </si>
  <si>
    <t>Time spend finding the person to complete the correction</t>
  </si>
  <si>
    <t>days</t>
  </si>
  <si>
    <t>Total Batch R.</t>
  </si>
  <si>
    <t>Total Val Prot.</t>
  </si>
  <si>
    <t>per page</t>
  </si>
  <si>
    <t>Notice how Docufen replicates the status quo to keep things familiar, but it eliminates many of the inefficient paper steps such as delivering documents, labelling pages, filing, scanning…</t>
  </si>
  <si>
    <t>Other considerations: How long do you spend…</t>
  </si>
  <si>
    <t>Training and retraining employees on Good Documentation Practice every time there is an audit and Documentation Errors are found?</t>
  </si>
  <si>
    <t>Filing and archiving time. In non-regulated companies, paper docs are estimated to take 30mins to file and archive.</t>
  </si>
  <si>
    <t>Time spent delivering documents that could be done in one click.</t>
  </si>
  <si>
    <t xml:space="preserve">Project Delay - someone signs but does not tell you until 3 days later when you ask. </t>
  </si>
  <si>
    <t>Chasing people that forget to sign the log or enter a reason for change for corrections.</t>
  </si>
  <si>
    <t>Searching Lost documents</t>
  </si>
  <si>
    <t>Average pages per Batch Record</t>
  </si>
  <si>
    <t>Average pages per Validation Protocol</t>
  </si>
  <si>
    <t>What is your document retention period for batch records</t>
  </si>
  <si>
    <t>Average hourly rate for your organisation</t>
  </si>
  <si>
    <t>📄</t>
  </si>
  <si>
    <t>Update the green cells below to estimate the true cost of paper-based GxP documentation in your organisation.</t>
  </si>
  <si>
    <r>
      <rPr>
        <sz val="14"/>
        <color theme="1"/>
        <rFont val="Segoe UI Semilight"/>
        <family val="2"/>
      </rPr>
      <t xml:space="preserve">Estimated cost per page for your </t>
    </r>
    <r>
      <rPr>
        <b/>
        <sz val="14"/>
        <color theme="1"/>
        <rFont val="Segoe UI Semilight"/>
        <family val="2"/>
      </rPr>
      <t>Batch Records</t>
    </r>
  </si>
  <si>
    <r>
      <rPr>
        <sz val="14"/>
        <color theme="1"/>
        <rFont val="Segoe UI Semilight"/>
        <family val="2"/>
      </rPr>
      <t xml:space="preserve">Estimated cost per page for your </t>
    </r>
    <r>
      <rPr>
        <b/>
        <sz val="14"/>
        <color theme="1"/>
        <rFont val="Segoe UI Semilight"/>
        <family val="2"/>
      </rPr>
      <t>Validation Protocols</t>
    </r>
  </si>
  <si>
    <t>% of S Folder</t>
  </si>
  <si>
    <t>Watch this video - instructions on how to use this calculator</t>
  </si>
  <si>
    <t>Total $/page</t>
  </si>
  <si>
    <t>What is your document retention period for validation documents</t>
  </si>
  <si>
    <t>Intangible Costs Total</t>
  </si>
  <si>
    <t>Tangible Cost Total</t>
  </si>
  <si>
    <t>Validation Docs</t>
  </si>
  <si>
    <t>Average document</t>
  </si>
  <si>
    <t>Travel to printer and back</t>
  </si>
  <si>
    <t>Travel for document delivery/pickup</t>
  </si>
  <si>
    <t>Travel for document collection</t>
  </si>
  <si>
    <t>Handwriting initials &amp; date</t>
  </si>
  <si>
    <t>Finding person for correction</t>
  </si>
  <si>
    <t>Labelling attachment pages</t>
  </si>
  <si>
    <t>Storing e-files in repository</t>
  </si>
  <si>
    <t>Creating attachment log &amp; filing dividers</t>
  </si>
  <si>
    <t>Entering Name, Job Title, Company, initials &amp; date</t>
  </si>
  <si>
    <t>Finding person who forgot to sign</t>
  </si>
  <si>
    <t>Travel for post-approval document</t>
  </si>
  <si>
    <t>Travel to fix document</t>
  </si>
  <si>
    <t>Filing document (spine label, dividers, hole punch, etc.)</t>
  </si>
  <si>
    <t>Scanning approved document</t>
  </si>
  <si>
    <t>Logging and storing document in archive</t>
  </si>
  <si>
    <t>Retrieving a paper record</t>
  </si>
  <si>
    <t>Searching for lost document</t>
  </si>
  <si>
    <t>Project delay cost per day</t>
  </si>
  <si>
    <t>Documentation error cost per document</t>
  </si>
  <si>
    <t>Docufen</t>
  </si>
  <si>
    <t>First 1,000 pages at $0.79 per page</t>
  </si>
  <si>
    <t>Next 4,000 pages (from 1,001 to 5,000) at $0.59 per page</t>
  </si>
  <si>
    <t>Next 5,000 pages (from 5,001 to 10,000) at $0.45 per page</t>
  </si>
  <si>
    <t>Next 10,000 pages (from 10,001 to 20,000) at $0.35 per page</t>
  </si>
  <si>
    <t>Over 20,000 pages at $0.29 per page</t>
  </si>
  <si>
    <t>Cost Per Page with Docufen</t>
  </si>
  <si>
    <t>Paper Page</t>
  </si>
  <si>
    <t>pages - your monthly estimated paper volume</t>
  </si>
  <si>
    <r>
      <t xml:space="preserve">The cost per </t>
    </r>
    <r>
      <rPr>
        <b/>
        <sz val="10"/>
        <color rgb="FF000000"/>
        <rFont val="Segoe UI"/>
        <family val="2"/>
      </rPr>
      <t>digital page</t>
    </r>
    <r>
      <rPr>
        <sz val="10"/>
        <color rgb="FF000000"/>
        <rFont val="Segoe UI"/>
        <family val="2"/>
      </rPr>
      <t xml:space="preserve"> if you switch to Docufen</t>
    </r>
  </si>
  <si>
    <t>Your Company Usage Details</t>
  </si>
  <si>
    <r>
      <rPr>
        <b/>
        <sz val="48"/>
        <color rgb="FF535353"/>
        <rFont val="Segoe UI"/>
        <family val="2"/>
      </rPr>
      <t>Paper</t>
    </r>
    <r>
      <rPr>
        <b/>
        <sz val="48"/>
        <color rgb="FF000000"/>
        <rFont val="Segoe UI"/>
        <family val="2"/>
      </rPr>
      <t xml:space="preserve"> vs </t>
    </r>
    <r>
      <rPr>
        <b/>
        <sz val="48"/>
        <color rgb="FF097D13"/>
        <rFont val="Segoe UI"/>
        <family val="2"/>
      </rPr>
      <t>Docufen</t>
    </r>
    <r>
      <rPr>
        <b/>
        <sz val="48"/>
        <color rgb="FF000000"/>
        <rFont val="Segoe UI"/>
        <family val="2"/>
      </rPr>
      <t xml:space="preserve"> </t>
    </r>
  </si>
  <si>
    <r>
      <t xml:space="preserve">Breakdown of your </t>
    </r>
    <r>
      <rPr>
        <b/>
        <sz val="14"/>
        <color rgb="FF595959"/>
        <rFont val="Segoe UI"/>
        <family val="2"/>
      </rPr>
      <t>digital</t>
    </r>
    <r>
      <rPr>
        <sz val="14"/>
        <color rgb="FF595959"/>
        <rFont val="Segoe UI"/>
        <family val="2"/>
      </rPr>
      <t xml:space="preserve"> page cost for Batch Records &amp; Validation Documents</t>
    </r>
  </si>
  <si>
    <r>
      <t>Your current average cost for each GxP</t>
    </r>
    <r>
      <rPr>
        <b/>
        <sz val="11"/>
        <color rgb="FF000000"/>
        <rFont val="Segoe UI"/>
        <family val="2"/>
      </rPr>
      <t xml:space="preserve"> paper page</t>
    </r>
    <r>
      <rPr>
        <sz val="11"/>
        <color rgb="FF000000"/>
        <rFont val="Segoe UI"/>
        <family val="2"/>
      </rPr>
      <t xml:space="preserve"> you generate</t>
    </r>
  </si>
  <si>
    <t>Ink Cartridge Unit Cost (enter $0 if included in lease)</t>
  </si>
  <si>
    <t>Finance department can check how much paper is purchased (or ask leasing company)</t>
  </si>
  <si>
    <t>Consider adding forms and other documents that are attached to the batch record</t>
  </si>
  <si>
    <t>Consider evidence attached (normally quite large)</t>
  </si>
  <si>
    <t>Cost of printing is around 18c per page</t>
  </si>
  <si>
    <t>Notice the cost of storing documents! Real estate is very expensive</t>
  </si>
  <si>
    <t>Total tangible cost - Batch records</t>
  </si>
  <si>
    <t>Total tangible cost - Validation documents</t>
  </si>
  <si>
    <t>Validation documents should be stored until decommissioning</t>
  </si>
  <si>
    <t>Cost of operational project delay per day</t>
  </si>
  <si>
    <t>Cost of documentation error per document (non-compliance, TGA finding)</t>
  </si>
  <si>
    <t>See Cost Example -&gt;</t>
  </si>
  <si>
    <t>Consider the cost of non-compliance, retraining users on Good Documentation Practice, audit findings, more frequent audits</t>
  </si>
  <si>
    <t>Number of times a document cannot be found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</si>
</sst>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0.0"/>
    <numFmt numFmtId="166" formatCode="0.0000"/>
    <numFmt numFmtId="167" formatCode="_-&quot;$&quot;* #,##0.0000_-;\-&quot;$&quot;* #,##0.0000_-;_-&quot;$&quot;* &quot;-&quot;??_-;_-@_-"/>
    <numFmt numFmtId="168" formatCode="0.0\ &quot;L&quot;"/>
    <numFmt numFmtId="169" formatCode="0.00\ &quot;$ / page&quot;"/>
    <numFmt numFmtId="170" formatCode="_(* #,##0_);_(* \(#,##0\);_(* &quot;-&quot;??_);_(@_)"/>
    <numFmt numFmtId="171" formatCode="_-&quot;$&quot;* #,##0_-;\-&quot;$&quot;* #,##0_-;_-&quot;$&quot;* &quot;-&quot;??_-;_-@_-"/>
    <numFmt numFmtId="172" formatCode="_-&quot;$&quot;* #,##0.000_-;\-&quot;$&quot;* #,##0.000_-;_-&quot;$&quot;* &quot;-&quot;??_-;_-@_-"/>
    <numFmt numFmtId="173" formatCode="&quot;$&quot;#,##0.0000_);[Red]\(&quot;$&quot;#,##0.0000\)"/>
    <numFmt numFmtId="174" formatCode="&quot;$ &quot;0.00"/>
  </numFmts>
  <fonts count="39" x14ac:knownFonts="1">
    <font>
      <sz val="10"/>
      <color rgb="FF000000"/>
      <name val="Arial"/>
      <scheme val="minor"/>
    </font>
    <font>
      <sz val="10"/>
      <color rgb="FF000000"/>
      <name val="Arial"/>
      <family val="2"/>
      <scheme val="minor"/>
    </font>
    <font>
      <sz val="10"/>
      <color rgb="FF000000"/>
      <name val="Avenir Book"/>
      <family val="2"/>
    </font>
    <font>
      <sz val="10"/>
      <color theme="1"/>
      <name val="Avenir Book"/>
      <family val="2"/>
    </font>
    <font>
      <sz val="10"/>
      <color rgb="FF000000"/>
      <name val="Arial"/>
      <family val="2"/>
      <scheme val="minor"/>
    </font>
    <font>
      <b/>
      <sz val="10"/>
      <color rgb="FF000000"/>
      <name val="Avenir Book"/>
      <family val="2"/>
    </font>
    <font>
      <sz val="11"/>
      <color rgb="FF000000"/>
      <name val="Segoe UI Semilight"/>
      <family val="34"/>
    </font>
    <font>
      <sz val="6"/>
      <color rgb="FF000000"/>
      <name val="Segoe UI Semilight"/>
      <family val="34"/>
    </font>
    <font>
      <sz val="10"/>
      <color rgb="FF000000"/>
      <name val="Segoe UI Semilight"/>
      <family val="2"/>
    </font>
    <font>
      <b/>
      <sz val="10"/>
      <color theme="1"/>
      <name val="Segoe UI Semilight"/>
      <family val="2"/>
    </font>
    <font>
      <sz val="10"/>
      <color theme="1"/>
      <name val="Segoe UI Semilight"/>
      <family val="2"/>
    </font>
    <font>
      <b/>
      <sz val="10"/>
      <color rgb="FF000000"/>
      <name val="Segoe UI Semilight"/>
      <family val="2"/>
    </font>
    <font>
      <sz val="10"/>
      <color theme="0" tint="-0.249977111117893"/>
      <name val="Segoe UI Semilight"/>
      <family val="2"/>
    </font>
    <font>
      <b/>
      <sz val="14"/>
      <color theme="1"/>
      <name val="Segoe UI Semilight"/>
      <family val="2"/>
    </font>
    <font>
      <b/>
      <sz val="24"/>
      <color theme="1"/>
      <name val="Segoe UI Semilight"/>
      <family val="2"/>
    </font>
    <font>
      <b/>
      <sz val="14"/>
      <color rgb="FF000000"/>
      <name val="Segoe UI Semilight"/>
      <family val="2"/>
    </font>
    <font>
      <sz val="36"/>
      <color rgb="FF000000"/>
      <name val="Segoe UI Semilight"/>
      <family val="2"/>
    </font>
    <font>
      <sz val="14"/>
      <color theme="1"/>
      <name val="Segoe UI Semilight"/>
      <family val="2"/>
    </font>
    <font>
      <u/>
      <sz val="10"/>
      <color theme="10"/>
      <name val="Arial"/>
      <family val="2"/>
      <scheme val="minor"/>
    </font>
    <font>
      <sz val="20"/>
      <color rgb="FF000000"/>
      <name val="Segoe UI Semilight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sz val="11"/>
      <color rgb="FF000000"/>
      <name val="Segoe UI"/>
      <family val="2"/>
    </font>
    <font>
      <sz val="48"/>
      <color rgb="FF000000"/>
      <name val="Segoe UI"/>
      <family val="2"/>
    </font>
    <font>
      <sz val="72"/>
      <color rgb="FF000000"/>
      <name val="Segoe UI"/>
      <family val="2"/>
    </font>
    <font>
      <b/>
      <sz val="72"/>
      <color rgb="FF097D13"/>
      <name val="Segoe UI"/>
      <family val="2"/>
    </font>
    <font>
      <b/>
      <sz val="16"/>
      <color rgb="FF097D13"/>
      <name val="Segoe UI Semilight"/>
      <family val="2"/>
    </font>
    <font>
      <u/>
      <sz val="24"/>
      <color theme="10"/>
      <name val="Arial"/>
      <family val="2"/>
      <scheme val="minor"/>
    </font>
    <font>
      <sz val="10"/>
      <color theme="0"/>
      <name val="Segoe UI"/>
      <family val="2"/>
    </font>
    <font>
      <b/>
      <sz val="11"/>
      <color rgb="FF000000"/>
      <name val="Segoe UI"/>
      <family val="2"/>
    </font>
    <font>
      <b/>
      <sz val="10"/>
      <color theme="0"/>
      <name val="Segoe UI"/>
      <family val="2"/>
    </font>
    <font>
      <sz val="10"/>
      <color theme="1"/>
      <name val="Segoe UI"/>
      <family val="2"/>
    </font>
    <font>
      <sz val="10"/>
      <color theme="1" tint="0.499984740745262"/>
      <name val="Segoe UI"/>
      <family val="2"/>
    </font>
    <font>
      <b/>
      <sz val="48"/>
      <color rgb="FF000000"/>
      <name val="Segoe UI"/>
      <family val="2"/>
    </font>
    <font>
      <b/>
      <sz val="48"/>
      <color rgb="FF097D13"/>
      <name val="Segoe UI"/>
      <family val="2"/>
    </font>
    <font>
      <b/>
      <sz val="48"/>
      <color rgb="FF535353"/>
      <name val="Segoe UI"/>
      <family val="2"/>
    </font>
    <font>
      <b/>
      <sz val="72"/>
      <color rgb="FF535353"/>
      <name val="Segoe UI"/>
      <family val="2"/>
    </font>
    <font>
      <sz val="14"/>
      <color rgb="FF595959"/>
      <name val="Segoe UI"/>
      <family val="2"/>
    </font>
    <font>
      <b/>
      <sz val="14"/>
      <color rgb="FF595959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theme="7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3DFB5"/>
        <bgColor indexed="64"/>
      </patternFill>
    </fill>
    <fill>
      <patternFill patternType="solid">
        <fgColor theme="7" tint="0.79998168889431442"/>
        <bgColor theme="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9D9D9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7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ck">
        <color theme="0" tint="-0.14996795556505021"/>
      </left>
      <right/>
      <top style="thick">
        <color theme="0" tint="-0.14996795556505021"/>
      </top>
      <bottom style="thin">
        <color theme="0" tint="-4.9989318521683403E-2"/>
      </bottom>
      <diagonal/>
    </border>
    <border>
      <left/>
      <right/>
      <top style="thick">
        <color theme="0" tint="-0.14996795556505021"/>
      </top>
      <bottom style="thin">
        <color theme="0" tint="-4.9989318521683403E-2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 style="thin">
        <color theme="0" tint="-4.9989318521683403E-2"/>
      </bottom>
      <diagonal/>
    </border>
    <border>
      <left style="thick">
        <color theme="0" tint="-0.14996795556505021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ck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theme="0" tint="-0.14996795556505021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ck">
        <color theme="0" tint="-0.1499679555650502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theme="0" tint="-0.1499679555650502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theme="0" tint="-0.14996795556505021"/>
      </left>
      <right style="thin">
        <color theme="0" tint="-4.9989318521683403E-2"/>
      </right>
      <top style="thin">
        <color theme="0" tint="-4.9989318521683403E-2"/>
      </top>
      <bottom style="thick">
        <color theme="0" tint="-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ck">
        <color theme="0" tint="-0.14996795556505021"/>
      </bottom>
      <diagonal/>
    </border>
    <border>
      <left style="thin">
        <color theme="0" tint="-4.9989318521683403E-2"/>
      </left>
      <right style="thick">
        <color theme="0" tint="-0.14996795556505021"/>
      </right>
      <top style="thin">
        <color theme="0" tint="-4.9989318521683403E-2"/>
      </top>
      <bottom style="thick">
        <color theme="0" tint="-0.14996795556505021"/>
      </bottom>
      <diagonal/>
    </border>
    <border>
      <left style="thick">
        <color theme="0" tint="-0.1499374370555742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ck">
        <color theme="0" tint="-0.1499374370555742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ck">
        <color theme="0" tint="-0.14993743705557422"/>
      </left>
      <right style="thin">
        <color theme="0" tint="-4.9989318521683403E-2"/>
      </right>
      <top style="thin">
        <color theme="0" tint="-4.9989318521683403E-2"/>
      </top>
      <bottom style="thick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ck">
        <color theme="0" tint="-0.14993743705557422"/>
      </bottom>
      <diagonal/>
    </border>
    <border>
      <left style="thin">
        <color theme="0" tint="-4.9989318521683403E-2"/>
      </left>
      <right style="thick">
        <color theme="0" tint="-0.14993743705557422"/>
      </right>
      <top style="thin">
        <color theme="0" tint="-4.9989318521683403E-2"/>
      </top>
      <bottom style="thick">
        <color theme="0" tint="-0.14993743705557422"/>
      </bottom>
      <diagonal/>
    </border>
    <border>
      <left style="thick">
        <color theme="0" tint="-0.1499374370555742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ck">
        <color theme="0" tint="-0.14993743705557422"/>
      </right>
      <top/>
      <bottom style="thin">
        <color theme="0" tint="-4.9989318521683403E-2"/>
      </bottom>
      <diagonal/>
    </border>
    <border>
      <left style="thick">
        <color theme="0" tint="-0.14996795556505021"/>
      </left>
      <right/>
      <top style="thick">
        <color theme="0" tint="-0.14996795556505021"/>
      </top>
      <bottom/>
      <diagonal/>
    </border>
    <border>
      <left/>
      <right/>
      <top style="thick">
        <color theme="0" tint="-0.14996795556505021"/>
      </top>
      <bottom/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/>
      <top/>
      <bottom/>
      <diagonal/>
    </border>
    <border>
      <left/>
      <right style="thick">
        <color theme="0" tint="-0.14996795556505021"/>
      </right>
      <top/>
      <bottom/>
      <diagonal/>
    </border>
    <border>
      <left style="thick">
        <color theme="0" tint="-0.14996795556505021"/>
      </left>
      <right/>
      <top/>
      <bottom style="thick">
        <color theme="0" tint="-0.14996795556505021"/>
      </bottom>
      <diagonal/>
    </border>
    <border>
      <left/>
      <right/>
      <top/>
      <bottom style="thick">
        <color theme="0" tint="-0.14996795556505021"/>
      </bottom>
      <diagonal/>
    </border>
    <border>
      <left/>
      <right style="thick">
        <color theme="0" tint="-0.14996795556505021"/>
      </right>
      <top/>
      <bottom style="thick">
        <color theme="0" tint="-0.14996795556505021"/>
      </bottom>
      <diagonal/>
    </border>
    <border>
      <left style="thin">
        <color theme="0" tint="-4.9989318521683403E-2"/>
      </left>
      <right style="thick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23">
    <xf numFmtId="0" fontId="0" fillId="0" borderId="0" xfId="0"/>
    <xf numFmtId="0" fontId="1" fillId="0" borderId="0" xfId="0" applyFont="1"/>
    <xf numFmtId="0" fontId="8" fillId="3" borderId="0" xfId="0" applyFont="1" applyFill="1"/>
    <xf numFmtId="0" fontId="8" fillId="0" borderId="2" xfId="0" applyFont="1" applyBorder="1"/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right" vertical="top"/>
    </xf>
    <xf numFmtId="0" fontId="8" fillId="0" borderId="2" xfId="0" applyFont="1" applyBorder="1" applyAlignment="1">
      <alignment horizontal="left" vertical="top" wrapText="1"/>
    </xf>
    <xf numFmtId="164" fontId="8" fillId="0" borderId="2" xfId="1" applyFont="1" applyBorder="1" applyAlignment="1">
      <alignment horizontal="right" vertical="top"/>
    </xf>
    <xf numFmtId="0" fontId="8" fillId="0" borderId="2" xfId="0" applyFont="1" applyBorder="1" applyAlignment="1">
      <alignment wrapText="1"/>
    </xf>
    <xf numFmtId="0" fontId="2" fillId="0" borderId="2" xfId="0" applyFont="1" applyBorder="1"/>
    <xf numFmtId="0" fontId="8" fillId="0" borderId="2" xfId="0" applyFont="1" applyBorder="1" applyAlignment="1">
      <alignment vertical="top"/>
    </xf>
    <xf numFmtId="0" fontId="10" fillId="0" borderId="2" xfId="0" applyFont="1" applyBorder="1" applyAlignment="1">
      <alignment horizontal="left" vertical="top" wrapText="1" indent="2"/>
    </xf>
    <xf numFmtId="167" fontId="8" fillId="0" borderId="2" xfId="0" applyNumberFormat="1" applyFont="1" applyBorder="1" applyAlignment="1">
      <alignment horizontal="right" vertical="top"/>
    </xf>
    <xf numFmtId="0" fontId="8" fillId="0" borderId="2" xfId="0" applyFont="1" applyBorder="1" applyAlignment="1">
      <alignment horizontal="left" vertical="top" wrapText="1" indent="2"/>
    </xf>
    <xf numFmtId="0" fontId="8" fillId="0" borderId="2" xfId="0" applyFont="1" applyBorder="1" applyAlignment="1">
      <alignment horizontal="left" vertical="top"/>
    </xf>
    <xf numFmtId="0" fontId="9" fillId="2" borderId="2" xfId="0" applyFont="1" applyFill="1" applyBorder="1" applyAlignment="1">
      <alignment horizontal="right" vertical="top"/>
    </xf>
    <xf numFmtId="0" fontId="10" fillId="0" borderId="2" xfId="0" applyFont="1" applyBorder="1" applyAlignment="1">
      <alignment horizontal="left" vertical="top" wrapText="1"/>
    </xf>
    <xf numFmtId="0" fontId="10" fillId="4" borderId="2" xfId="0" applyFont="1" applyFill="1" applyBorder="1" applyAlignment="1">
      <alignment horizontal="right" vertical="top"/>
    </xf>
    <xf numFmtId="0" fontId="10" fillId="8" borderId="2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indent="1"/>
    </xf>
    <xf numFmtId="0" fontId="10" fillId="0" borderId="2" xfId="0" applyFont="1" applyBorder="1" applyAlignment="1">
      <alignment vertical="top" wrapText="1"/>
    </xf>
    <xf numFmtId="2" fontId="10" fillId="4" borderId="2" xfId="1" applyNumberFormat="1" applyFont="1" applyFill="1" applyBorder="1" applyAlignment="1">
      <alignment horizontal="right" vertical="top"/>
    </xf>
    <xf numFmtId="166" fontId="2" fillId="0" borderId="2" xfId="0" applyNumberFormat="1" applyFont="1" applyBorder="1"/>
    <xf numFmtId="2" fontId="8" fillId="0" borderId="2" xfId="0" applyNumberFormat="1" applyFont="1" applyBorder="1" applyAlignment="1">
      <alignment vertical="top"/>
    </xf>
    <xf numFmtId="0" fontId="8" fillId="0" borderId="2" xfId="0" applyFont="1" applyBorder="1" applyAlignment="1">
      <alignment horizontal="left" vertical="top" indent="2"/>
    </xf>
    <xf numFmtId="2" fontId="8" fillId="6" borderId="2" xfId="0" applyNumberFormat="1" applyFont="1" applyFill="1" applyBorder="1" applyAlignment="1">
      <alignment vertical="top"/>
    </xf>
    <xf numFmtId="1" fontId="8" fillId="6" borderId="2" xfId="0" applyNumberFormat="1" applyFont="1" applyFill="1" applyBorder="1" applyAlignment="1">
      <alignment vertical="top"/>
    </xf>
    <xf numFmtId="1" fontId="8" fillId="0" borderId="2" xfId="0" applyNumberFormat="1" applyFont="1" applyBorder="1" applyAlignment="1">
      <alignment vertical="top"/>
    </xf>
    <xf numFmtId="2" fontId="10" fillId="0" borderId="2" xfId="0" applyNumberFormat="1" applyFont="1" applyBorder="1" applyAlignment="1">
      <alignment horizontal="right" vertical="top"/>
    </xf>
    <xf numFmtId="1" fontId="10" fillId="4" borderId="2" xfId="0" applyNumberFormat="1" applyFont="1" applyFill="1" applyBorder="1" applyAlignment="1">
      <alignment horizontal="right" vertical="top"/>
    </xf>
    <xf numFmtId="1" fontId="10" fillId="4" borderId="2" xfId="1" applyNumberFormat="1" applyFont="1" applyFill="1" applyBorder="1" applyAlignment="1">
      <alignment horizontal="right" vertical="top"/>
    </xf>
    <xf numFmtId="166" fontId="8" fillId="0" borderId="2" xfId="0" applyNumberFormat="1" applyFont="1" applyBorder="1" applyAlignment="1">
      <alignment horizontal="right" vertical="top"/>
    </xf>
    <xf numFmtId="2" fontId="10" fillId="4" borderId="2" xfId="0" applyNumberFormat="1" applyFont="1" applyFill="1" applyBorder="1" applyAlignment="1">
      <alignment horizontal="right" vertical="top"/>
    </xf>
    <xf numFmtId="168" fontId="10" fillId="0" borderId="2" xfId="0" applyNumberFormat="1" applyFont="1" applyBorder="1" applyAlignment="1">
      <alignment horizontal="right" vertical="top"/>
    </xf>
    <xf numFmtId="165" fontId="10" fillId="4" borderId="2" xfId="0" applyNumberFormat="1" applyFont="1" applyFill="1" applyBorder="1" applyAlignment="1">
      <alignment horizontal="right" vertical="top"/>
    </xf>
    <xf numFmtId="1" fontId="8" fillId="0" borderId="2" xfId="0" applyNumberFormat="1" applyFont="1" applyBorder="1" applyAlignment="1">
      <alignment horizontal="right" vertical="top"/>
    </xf>
    <xf numFmtId="2" fontId="8" fillId="0" borderId="2" xfId="0" applyNumberFormat="1" applyFont="1" applyBorder="1" applyAlignment="1">
      <alignment horizontal="left" vertical="top"/>
    </xf>
    <xf numFmtId="0" fontId="2" fillId="0" borderId="2" xfId="0" applyFont="1" applyBorder="1" applyAlignment="1">
      <alignment horizontal="left" indent="1"/>
    </xf>
    <xf numFmtId="2" fontId="2" fillId="5" borderId="2" xfId="0" applyNumberFormat="1" applyFont="1" applyFill="1" applyBorder="1"/>
    <xf numFmtId="0" fontId="2" fillId="5" borderId="2" xfId="0" applyFont="1" applyFill="1" applyBorder="1"/>
    <xf numFmtId="0" fontId="10" fillId="0" borderId="2" xfId="0" applyFont="1" applyBorder="1" applyAlignment="1">
      <alignment horizontal="left" vertical="top" wrapText="1" indent="1"/>
    </xf>
    <xf numFmtId="0" fontId="3" fillId="0" borderId="2" xfId="0" applyFont="1" applyBorder="1"/>
    <xf numFmtId="1" fontId="10" fillId="0" borderId="2" xfId="1" applyNumberFormat="1" applyFont="1" applyFill="1" applyBorder="1" applyAlignment="1">
      <alignment horizontal="right" vertical="top"/>
    </xf>
    <xf numFmtId="0" fontId="9" fillId="2" borderId="2" xfId="0" applyFont="1" applyFill="1" applyBorder="1" applyAlignment="1">
      <alignment horizontal="left" vertical="top"/>
    </xf>
    <xf numFmtId="167" fontId="9" fillId="10" borderId="2" xfId="1" applyNumberFormat="1" applyFont="1" applyFill="1" applyBorder="1" applyAlignment="1">
      <alignment horizontal="center" vertical="top"/>
    </xf>
    <xf numFmtId="0" fontId="8" fillId="0" borderId="4" xfId="0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9" fillId="10" borderId="2" xfId="0" applyFont="1" applyFill="1" applyBorder="1" applyAlignment="1">
      <alignment horizontal="right" vertical="top" indent="1"/>
    </xf>
    <xf numFmtId="0" fontId="9" fillId="10" borderId="2" xfId="0" applyFont="1" applyFill="1" applyBorder="1" applyAlignment="1">
      <alignment horizontal="left" vertical="top" wrapText="1"/>
    </xf>
    <xf numFmtId="1" fontId="10" fillId="7" borderId="2" xfId="1" applyNumberFormat="1" applyFont="1" applyFill="1" applyBorder="1" applyAlignment="1">
      <alignment horizontal="right" vertical="top"/>
    </xf>
    <xf numFmtId="0" fontId="8" fillId="0" borderId="3" xfId="0" applyFont="1" applyBorder="1" applyAlignment="1">
      <alignment wrapText="1"/>
    </xf>
    <xf numFmtId="0" fontId="8" fillId="0" borderId="3" xfId="0" applyFont="1" applyBorder="1"/>
    <xf numFmtId="0" fontId="0" fillId="0" borderId="3" xfId="0" applyBorder="1"/>
    <xf numFmtId="0" fontId="8" fillId="0" borderId="4" xfId="0" applyFont="1" applyBorder="1" applyAlignment="1">
      <alignment wrapText="1"/>
    </xf>
    <xf numFmtId="0" fontId="2" fillId="0" borderId="4" xfId="0" applyFont="1" applyBorder="1"/>
    <xf numFmtId="0" fontId="2" fillId="0" borderId="6" xfId="0" applyFont="1" applyBorder="1"/>
    <xf numFmtId="0" fontId="8" fillId="0" borderId="6" xfId="0" applyFont="1" applyBorder="1" applyAlignment="1">
      <alignment vertical="top"/>
    </xf>
    <xf numFmtId="165" fontId="8" fillId="0" borderId="6" xfId="0" applyNumberFormat="1" applyFont="1" applyBorder="1" applyAlignment="1">
      <alignment horizontal="right" vertical="top"/>
    </xf>
    <xf numFmtId="0" fontId="10" fillId="0" borderId="6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wrapText="1"/>
    </xf>
    <xf numFmtId="0" fontId="2" fillId="3" borderId="2" xfId="0" applyFont="1" applyFill="1" applyBorder="1"/>
    <xf numFmtId="0" fontId="8" fillId="3" borderId="4" xfId="0" applyFont="1" applyFill="1" applyBorder="1" applyAlignment="1">
      <alignment wrapText="1"/>
    </xf>
    <xf numFmtId="0" fontId="10" fillId="3" borderId="4" xfId="0" applyFont="1" applyFill="1" applyBorder="1" applyAlignment="1">
      <alignment wrapText="1"/>
    </xf>
    <xf numFmtId="0" fontId="0" fillId="3" borderId="4" xfId="0" applyFill="1" applyBorder="1"/>
    <xf numFmtId="0" fontId="2" fillId="3" borderId="4" xfId="0" applyFont="1" applyFill="1" applyBorder="1"/>
    <xf numFmtId="0" fontId="8" fillId="0" borderId="6" xfId="0" applyFont="1" applyBorder="1" applyAlignment="1">
      <alignment wrapText="1"/>
    </xf>
    <xf numFmtId="170" fontId="10" fillId="4" borderId="2" xfId="2" applyNumberFormat="1" applyFont="1" applyFill="1" applyBorder="1" applyAlignment="1">
      <alignment horizontal="right" vertical="top"/>
    </xf>
    <xf numFmtId="167" fontId="8" fillId="0" borderId="2" xfId="1" applyNumberFormat="1" applyFont="1" applyFill="1" applyBorder="1" applyAlignment="1">
      <alignment horizontal="right" vertical="top"/>
    </xf>
    <xf numFmtId="164" fontId="8" fillId="0" borderId="2" xfId="1" applyFont="1" applyFill="1" applyBorder="1" applyAlignment="1">
      <alignment horizontal="right" vertical="top"/>
    </xf>
    <xf numFmtId="0" fontId="8" fillId="0" borderId="2" xfId="0" applyFont="1" applyBorder="1" applyAlignment="1">
      <alignment horizontal="left" vertical="top" wrapText="1" indent="1"/>
    </xf>
    <xf numFmtId="0" fontId="8" fillId="0" borderId="12" xfId="0" applyFont="1" applyBorder="1" applyAlignment="1">
      <alignment vertical="top" wrapText="1"/>
    </xf>
    <xf numFmtId="0" fontId="8" fillId="5" borderId="2" xfId="0" applyFont="1" applyFill="1" applyBorder="1" applyAlignment="1">
      <alignment horizontal="right" vertical="top"/>
    </xf>
    <xf numFmtId="170" fontId="8" fillId="3" borderId="2" xfId="2" applyNumberFormat="1" applyFont="1" applyFill="1" applyBorder="1" applyAlignment="1">
      <alignment wrapText="1"/>
    </xf>
    <xf numFmtId="0" fontId="0" fillId="0" borderId="5" xfId="0" applyBorder="1"/>
    <xf numFmtId="0" fontId="12" fillId="0" borderId="5" xfId="0" applyFont="1" applyBorder="1" applyAlignment="1">
      <alignment vertical="top" wrapText="1"/>
    </xf>
    <xf numFmtId="0" fontId="12" fillId="0" borderId="5" xfId="0" applyFont="1" applyBorder="1" applyAlignment="1">
      <alignment horizontal="left" vertical="top" wrapText="1"/>
    </xf>
    <xf numFmtId="164" fontId="8" fillId="0" borderId="5" xfId="1" applyFont="1" applyBorder="1" applyAlignment="1">
      <alignment horizontal="right" vertical="top"/>
    </xf>
    <xf numFmtId="0" fontId="8" fillId="0" borderId="5" xfId="0" applyFont="1" applyBorder="1" applyAlignment="1">
      <alignment wrapText="1"/>
    </xf>
    <xf numFmtId="0" fontId="2" fillId="0" borderId="5" xfId="0" applyFont="1" applyBorder="1"/>
    <xf numFmtId="167" fontId="9" fillId="2" borderId="19" xfId="1" applyNumberFormat="1" applyFont="1" applyFill="1" applyBorder="1" applyAlignment="1">
      <alignment horizontal="center" vertical="top"/>
    </xf>
    <xf numFmtId="0" fontId="11" fillId="0" borderId="20" xfId="0" applyFont="1" applyBorder="1" applyAlignment="1">
      <alignment vertical="top"/>
    </xf>
    <xf numFmtId="167" fontId="8" fillId="0" borderId="19" xfId="1" applyNumberFormat="1" applyFont="1" applyFill="1" applyBorder="1" applyAlignment="1">
      <alignment horizontal="right" vertical="top"/>
    </xf>
    <xf numFmtId="0" fontId="5" fillId="0" borderId="20" xfId="0" applyFont="1" applyBorder="1"/>
    <xf numFmtId="0" fontId="5" fillId="0" borderId="20" xfId="0" applyFont="1" applyBorder="1" applyAlignment="1">
      <alignment vertical="top"/>
    </xf>
    <xf numFmtId="0" fontId="9" fillId="0" borderId="20" xfId="0" applyFont="1" applyBorder="1" applyAlignment="1">
      <alignment vertical="top" wrapText="1"/>
    </xf>
    <xf numFmtId="0" fontId="2" fillId="0" borderId="21" xfId="0" applyFont="1" applyBorder="1"/>
    <xf numFmtId="0" fontId="10" fillId="0" borderId="22" xfId="0" applyFont="1" applyBorder="1" applyAlignment="1">
      <alignment horizontal="left" vertical="top" wrapText="1" indent="1"/>
    </xf>
    <xf numFmtId="0" fontId="8" fillId="0" borderId="22" xfId="0" applyFont="1" applyBorder="1" applyAlignment="1">
      <alignment vertical="top"/>
    </xf>
    <xf numFmtId="167" fontId="8" fillId="0" borderId="23" xfId="1" applyNumberFormat="1" applyFont="1" applyFill="1" applyBorder="1" applyAlignment="1">
      <alignment horizontal="right" vertical="top"/>
    </xf>
    <xf numFmtId="0" fontId="10" fillId="0" borderId="19" xfId="0" applyFont="1" applyBorder="1" applyAlignment="1">
      <alignment vertical="top" wrapText="1"/>
    </xf>
    <xf numFmtId="1" fontId="10" fillId="7" borderId="22" xfId="1" applyNumberFormat="1" applyFont="1" applyFill="1" applyBorder="1" applyAlignment="1">
      <alignment horizontal="right" vertical="top"/>
    </xf>
    <xf numFmtId="0" fontId="10" fillId="0" borderId="23" xfId="0" applyFont="1" applyBorder="1" applyAlignment="1">
      <alignment vertical="top" wrapText="1"/>
    </xf>
    <xf numFmtId="167" fontId="9" fillId="0" borderId="6" xfId="1" applyNumberFormat="1" applyFont="1" applyBorder="1" applyAlignment="1">
      <alignment horizontal="right" vertical="top"/>
    </xf>
    <xf numFmtId="0" fontId="8" fillId="0" borderId="6" xfId="0" applyFont="1" applyBorder="1" applyAlignment="1">
      <alignment horizontal="right" vertical="top"/>
    </xf>
    <xf numFmtId="0" fontId="2" fillId="0" borderId="6" xfId="0" applyFont="1" applyBorder="1" applyAlignment="1">
      <alignment horizontal="right"/>
    </xf>
    <xf numFmtId="0" fontId="8" fillId="0" borderId="2" xfId="0" applyFont="1" applyBorder="1" applyAlignment="1">
      <alignment horizontal="left"/>
    </xf>
    <xf numFmtId="0" fontId="15" fillId="0" borderId="2" xfId="0" applyFont="1" applyBorder="1"/>
    <xf numFmtId="0" fontId="11" fillId="0" borderId="24" xfId="0" applyFont="1" applyBorder="1" applyAlignment="1">
      <alignment vertical="top"/>
    </xf>
    <xf numFmtId="167" fontId="8" fillId="0" borderId="25" xfId="1" applyNumberFormat="1" applyFont="1" applyBorder="1" applyAlignment="1">
      <alignment horizontal="right" vertical="top"/>
    </xf>
    <xf numFmtId="0" fontId="8" fillId="0" borderId="24" xfId="0" applyFont="1" applyBorder="1" applyAlignment="1">
      <alignment horizontal="left" vertical="top" indent="1"/>
    </xf>
    <xf numFmtId="0" fontId="8" fillId="0" borderId="24" xfId="0" applyFont="1" applyBorder="1" applyAlignment="1">
      <alignment vertical="top"/>
    </xf>
    <xf numFmtId="0" fontId="2" fillId="0" borderId="24" xfId="0" applyFont="1" applyBorder="1" applyAlignment="1">
      <alignment vertical="top"/>
    </xf>
    <xf numFmtId="167" fontId="10" fillId="0" borderId="25" xfId="1" applyNumberFormat="1" applyFont="1" applyBorder="1" applyAlignment="1">
      <alignment horizontal="right" vertical="top"/>
    </xf>
    <xf numFmtId="0" fontId="2" fillId="0" borderId="25" xfId="0" applyFont="1" applyBorder="1"/>
    <xf numFmtId="0" fontId="8" fillId="0" borderId="25" xfId="0" applyFont="1" applyBorder="1" applyAlignment="1">
      <alignment horizontal="right" vertical="top"/>
    </xf>
    <xf numFmtId="0" fontId="0" fillId="0" borderId="25" xfId="0" applyBorder="1"/>
    <xf numFmtId="0" fontId="2" fillId="0" borderId="24" xfId="0" applyFont="1" applyBorder="1" applyAlignment="1">
      <alignment horizontal="left" indent="1"/>
    </xf>
    <xf numFmtId="0" fontId="2" fillId="0" borderId="24" xfId="0" applyFont="1" applyBorder="1"/>
    <xf numFmtId="167" fontId="2" fillId="0" borderId="25" xfId="0" applyNumberFormat="1" applyFont="1" applyBorder="1"/>
    <xf numFmtId="0" fontId="2" fillId="0" borderId="26" xfId="0" applyFont="1" applyBorder="1"/>
    <xf numFmtId="0" fontId="8" fillId="0" borderId="27" xfId="0" applyFont="1" applyBorder="1" applyAlignment="1">
      <alignment horizontal="left" vertical="top" wrapText="1" indent="2"/>
    </xf>
    <xf numFmtId="167" fontId="8" fillId="0" borderId="27" xfId="0" applyNumberFormat="1" applyFont="1" applyBorder="1" applyAlignment="1">
      <alignment horizontal="right" vertical="top"/>
    </xf>
    <xf numFmtId="0" fontId="2" fillId="0" borderId="27" xfId="0" applyFont="1" applyBorder="1"/>
    <xf numFmtId="167" fontId="2" fillId="0" borderId="28" xfId="1" applyNumberFormat="1" applyFont="1" applyBorder="1"/>
    <xf numFmtId="0" fontId="8" fillId="0" borderId="4" xfId="0" applyFont="1" applyBorder="1" applyAlignment="1">
      <alignment horizontal="center" vertical="top"/>
    </xf>
    <xf numFmtId="0" fontId="16" fillId="0" borderId="2" xfId="0" applyFont="1" applyBorder="1"/>
    <xf numFmtId="169" fontId="2" fillId="3" borderId="2" xfId="0" applyNumberFormat="1" applyFont="1" applyFill="1" applyBorder="1"/>
    <xf numFmtId="167" fontId="2" fillId="3" borderId="2" xfId="0" applyNumberFormat="1" applyFont="1" applyFill="1" applyBorder="1"/>
    <xf numFmtId="44" fontId="2" fillId="3" borderId="2" xfId="0" applyNumberFormat="1" applyFont="1" applyFill="1" applyBorder="1"/>
    <xf numFmtId="0" fontId="2" fillId="3" borderId="2" xfId="0" applyFont="1" applyFill="1" applyBorder="1" applyAlignment="1">
      <alignment horizontal="left" indent="2"/>
    </xf>
    <xf numFmtId="0" fontId="10" fillId="0" borderId="9" xfId="0" applyFont="1" applyBorder="1" applyAlignment="1">
      <alignment horizontal="center" vertical="top" wrapText="1"/>
    </xf>
    <xf numFmtId="0" fontId="8" fillId="3" borderId="5" xfId="0" applyFont="1" applyFill="1" applyBorder="1" applyAlignment="1">
      <alignment wrapText="1"/>
    </xf>
    <xf numFmtId="0" fontId="9" fillId="2" borderId="29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horizontal="right" vertical="top"/>
    </xf>
    <xf numFmtId="0" fontId="9" fillId="2" borderId="6" xfId="0" applyFont="1" applyFill="1" applyBorder="1" applyAlignment="1">
      <alignment horizontal="left" vertical="top" wrapText="1"/>
    </xf>
    <xf numFmtId="167" fontId="9" fillId="2" borderId="30" xfId="1" applyNumberFormat="1" applyFont="1" applyFill="1" applyBorder="1" applyAlignment="1">
      <alignment horizontal="center" vertical="top"/>
    </xf>
    <xf numFmtId="0" fontId="9" fillId="2" borderId="39" xfId="0" applyFont="1" applyFill="1" applyBorder="1" applyAlignment="1">
      <alignment vertical="top" wrapText="1"/>
    </xf>
    <xf numFmtId="164" fontId="2" fillId="3" borderId="2" xfId="0" applyNumberFormat="1" applyFont="1" applyFill="1" applyBorder="1"/>
    <xf numFmtId="0" fontId="5" fillId="3" borderId="2" xfId="0" applyFont="1" applyFill="1" applyBorder="1"/>
    <xf numFmtId="167" fontId="5" fillId="3" borderId="2" xfId="0" applyNumberFormat="1" applyFont="1" applyFill="1" applyBorder="1"/>
    <xf numFmtId="44" fontId="8" fillId="0" borderId="6" xfId="0" applyNumberFormat="1" applyFont="1" applyBorder="1" applyAlignment="1">
      <alignment vertical="top"/>
    </xf>
    <xf numFmtId="0" fontId="5" fillId="0" borderId="6" xfId="0" applyFont="1" applyBorder="1" applyAlignment="1">
      <alignment horizontal="right" indent="1"/>
    </xf>
    <xf numFmtId="0" fontId="9" fillId="0" borderId="6" xfId="0" applyFont="1" applyBorder="1" applyAlignment="1">
      <alignment horizontal="right" vertical="top" indent="2"/>
    </xf>
    <xf numFmtId="0" fontId="20" fillId="3" borderId="0" xfId="0" applyFont="1" applyFill="1"/>
    <xf numFmtId="0" fontId="20" fillId="0" borderId="0" xfId="0" applyFont="1"/>
    <xf numFmtId="0" fontId="24" fillId="3" borderId="0" xfId="0" applyFont="1" applyFill="1"/>
    <xf numFmtId="0" fontId="22" fillId="3" borderId="0" xfId="0" applyFont="1" applyFill="1"/>
    <xf numFmtId="169" fontId="26" fillId="0" borderId="2" xfId="1" applyNumberFormat="1" applyFont="1" applyFill="1" applyBorder="1" applyAlignment="1">
      <alignment horizontal="center" vertical="center"/>
    </xf>
    <xf numFmtId="0" fontId="23" fillId="3" borderId="0" xfId="0" applyFont="1" applyFill="1" applyAlignment="1">
      <alignment vertical="top"/>
    </xf>
    <xf numFmtId="0" fontId="23" fillId="3" borderId="0" xfId="0" applyFont="1" applyFill="1" applyAlignment="1">
      <alignment horizontal="right" vertical="top"/>
    </xf>
    <xf numFmtId="0" fontId="28" fillId="3" borderId="0" xfId="0" applyFont="1" applyFill="1"/>
    <xf numFmtId="173" fontId="28" fillId="3" borderId="0" xfId="0" applyNumberFormat="1" applyFont="1" applyFill="1" applyAlignment="1">
      <alignment vertical="center"/>
    </xf>
    <xf numFmtId="0" fontId="31" fillId="3" borderId="0" xfId="0" applyFont="1" applyFill="1"/>
    <xf numFmtId="0" fontId="28" fillId="3" borderId="40" xfId="0" applyFont="1" applyFill="1" applyBorder="1"/>
    <xf numFmtId="169" fontId="28" fillId="3" borderId="40" xfId="0" applyNumberFormat="1" applyFont="1" applyFill="1" applyBorder="1"/>
    <xf numFmtId="0" fontId="30" fillId="3" borderId="40" xfId="0" applyFont="1" applyFill="1" applyBorder="1"/>
    <xf numFmtId="167" fontId="30" fillId="3" borderId="40" xfId="0" applyNumberFormat="1" applyFont="1" applyFill="1" applyBorder="1"/>
    <xf numFmtId="167" fontId="28" fillId="3" borderId="40" xfId="0" applyNumberFormat="1" applyFont="1" applyFill="1" applyBorder="1"/>
    <xf numFmtId="0" fontId="28" fillId="3" borderId="40" xfId="0" applyFont="1" applyFill="1" applyBorder="1" applyAlignment="1">
      <alignment horizontal="left" indent="2"/>
    </xf>
    <xf numFmtId="172" fontId="28" fillId="3" borderId="40" xfId="1" applyNumberFormat="1" applyFont="1" applyFill="1" applyBorder="1"/>
    <xf numFmtId="172" fontId="28" fillId="3" borderId="40" xfId="0" applyNumberFormat="1" applyFont="1" applyFill="1" applyBorder="1"/>
    <xf numFmtId="173" fontId="28" fillId="3" borderId="40" xfId="0" applyNumberFormat="1" applyFont="1" applyFill="1" applyBorder="1"/>
    <xf numFmtId="0" fontId="31" fillId="3" borderId="40" xfId="0" applyFont="1" applyFill="1" applyBorder="1"/>
    <xf numFmtId="174" fontId="25" fillId="3" borderId="0" xfId="0" applyNumberFormat="1" applyFont="1" applyFill="1" applyAlignment="1">
      <alignment vertical="center"/>
    </xf>
    <xf numFmtId="0" fontId="37" fillId="11" borderId="0" xfId="0" applyFont="1" applyFill="1" applyAlignment="1">
      <alignment horizontal="left" vertical="center" readingOrder="1"/>
    </xf>
    <xf numFmtId="0" fontId="20" fillId="11" borderId="0" xfId="0" applyFont="1" applyFill="1"/>
    <xf numFmtId="0" fontId="20" fillId="11" borderId="0" xfId="0" applyFont="1" applyFill="1" applyAlignment="1">
      <alignment horizontal="right"/>
    </xf>
    <xf numFmtId="3" fontId="20" fillId="11" borderId="0" xfId="0" applyNumberFormat="1" applyFont="1" applyFill="1" applyAlignment="1">
      <alignment horizontal="right"/>
    </xf>
    <xf numFmtId="0" fontId="20" fillId="11" borderId="0" xfId="0" applyFont="1" applyFill="1" applyAlignment="1">
      <alignment horizontal="left"/>
    </xf>
    <xf numFmtId="8" fontId="20" fillId="11" borderId="0" xfId="0" applyNumberFormat="1" applyFont="1" applyFill="1" applyAlignment="1">
      <alignment horizontal="right" vertical="center"/>
    </xf>
    <xf numFmtId="171" fontId="32" fillId="11" borderId="0" xfId="0" applyNumberFormat="1" applyFont="1" applyFill="1"/>
    <xf numFmtId="0" fontId="20" fillId="11" borderId="0" xfId="0" applyFont="1" applyFill="1" applyAlignment="1">
      <alignment horizontal="left" indent="4"/>
    </xf>
    <xf numFmtId="0" fontId="27" fillId="0" borderId="0" xfId="3" applyFont="1" applyAlignment="1">
      <alignment horizontal="left" vertical="center"/>
    </xf>
    <xf numFmtId="174" fontId="36" fillId="3" borderId="0" xfId="0" applyNumberFormat="1" applyFont="1" applyFill="1" applyAlignment="1">
      <alignment horizontal="center" vertical="center"/>
    </xf>
    <xf numFmtId="0" fontId="33" fillId="3" borderId="0" xfId="0" applyFont="1" applyFill="1" applyAlignment="1">
      <alignment horizontal="center"/>
    </xf>
    <xf numFmtId="174" fontId="25" fillId="3" borderId="0" xfId="0" applyNumberFormat="1" applyFont="1" applyFill="1" applyAlignment="1">
      <alignment horizontal="center" vertical="center"/>
    </xf>
    <xf numFmtId="0" fontId="10" fillId="0" borderId="20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9" fillId="2" borderId="18" xfId="0" applyFont="1" applyFill="1" applyBorder="1" applyAlignment="1">
      <alignment horizontal="left" vertical="top" wrapText="1"/>
    </xf>
    <xf numFmtId="0" fontId="9" fillId="2" borderId="6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14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13" fillId="0" borderId="3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18" fillId="0" borderId="3" xfId="3" applyBorder="1" applyAlignment="1">
      <alignment horizontal="left" vertical="top"/>
    </xf>
    <xf numFmtId="0" fontId="18" fillId="0" borderId="7" xfId="3" applyBorder="1" applyAlignment="1">
      <alignment horizontal="left" vertical="top"/>
    </xf>
    <xf numFmtId="0" fontId="18" fillId="0" borderId="4" xfId="3" applyBorder="1" applyAlignment="1">
      <alignment horizontal="left" vertical="top"/>
    </xf>
    <xf numFmtId="0" fontId="14" fillId="9" borderId="31" xfId="0" applyFont="1" applyFill="1" applyBorder="1" applyAlignment="1">
      <alignment horizontal="left" vertical="top" wrapText="1"/>
    </xf>
    <xf numFmtId="0" fontId="14" fillId="9" borderId="32" xfId="0" applyFont="1" applyFill="1" applyBorder="1" applyAlignment="1">
      <alignment horizontal="left" vertical="top" wrapText="1"/>
    </xf>
    <xf numFmtId="0" fontId="14" fillId="9" borderId="33" xfId="0" applyFont="1" applyFill="1" applyBorder="1" applyAlignment="1">
      <alignment horizontal="left" vertical="top" wrapText="1"/>
    </xf>
    <xf numFmtId="0" fontId="14" fillId="9" borderId="34" xfId="0" applyFont="1" applyFill="1" applyBorder="1" applyAlignment="1">
      <alignment horizontal="left" vertical="top" wrapText="1"/>
    </xf>
    <xf numFmtId="0" fontId="14" fillId="9" borderId="0" xfId="0" applyFont="1" applyFill="1" applyAlignment="1">
      <alignment horizontal="left" vertical="top" wrapText="1"/>
    </xf>
    <xf numFmtId="0" fontId="14" fillId="9" borderId="35" xfId="0" applyFont="1" applyFill="1" applyBorder="1" applyAlignment="1">
      <alignment horizontal="left" vertical="top" wrapText="1"/>
    </xf>
    <xf numFmtId="0" fontId="14" fillId="9" borderId="36" xfId="0" applyFont="1" applyFill="1" applyBorder="1" applyAlignment="1">
      <alignment horizontal="left" vertical="top" wrapText="1"/>
    </xf>
    <xf numFmtId="0" fontId="14" fillId="9" borderId="37" xfId="0" applyFont="1" applyFill="1" applyBorder="1" applyAlignment="1">
      <alignment horizontal="left" vertical="top" wrapText="1"/>
    </xf>
    <xf numFmtId="0" fontId="14" fillId="9" borderId="38" xfId="0" applyFont="1" applyFill="1" applyBorder="1" applyAlignment="1">
      <alignment horizontal="left" vertical="top" wrapText="1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9" fillId="2" borderId="3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17" xfId="0" applyFont="1" applyFill="1" applyBorder="1" applyAlignment="1">
      <alignment horizontal="center" vertical="top" wrapText="1"/>
    </xf>
    <xf numFmtId="0" fontId="14" fillId="9" borderId="13" xfId="0" applyFont="1" applyFill="1" applyBorder="1" applyAlignment="1">
      <alignment horizontal="left" vertical="top" wrapText="1"/>
    </xf>
    <xf numFmtId="0" fontId="14" fillId="9" borderId="14" xfId="0" applyFont="1" applyFill="1" applyBorder="1" applyAlignment="1">
      <alignment horizontal="left" vertical="top" wrapText="1"/>
    </xf>
    <xf numFmtId="0" fontId="14" fillId="9" borderId="15" xfId="0" applyFont="1" applyFill="1" applyBorder="1" applyAlignment="1">
      <alignment horizontal="left" vertical="top" wrapText="1"/>
    </xf>
    <xf numFmtId="0" fontId="9" fillId="10" borderId="3" xfId="0" applyFont="1" applyFill="1" applyBorder="1" applyAlignment="1">
      <alignment horizontal="center" vertical="top"/>
    </xf>
    <xf numFmtId="0" fontId="9" fillId="10" borderId="7" xfId="0" applyFont="1" applyFill="1" applyBorder="1" applyAlignment="1">
      <alignment horizontal="center" vertical="top"/>
    </xf>
    <xf numFmtId="0" fontId="9" fillId="10" borderId="4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left" vertical="top" wrapText="1"/>
    </xf>
    <xf numFmtId="0" fontId="10" fillId="0" borderId="22" xfId="0" applyFont="1" applyBorder="1" applyAlignment="1">
      <alignment horizontal="left" vertical="top" wrapText="1"/>
    </xf>
    <xf numFmtId="2" fontId="10" fillId="0" borderId="2" xfId="1" applyNumberFormat="1" applyFont="1" applyFill="1" applyBorder="1" applyAlignment="1">
      <alignment horizontal="right" vertical="top"/>
    </xf>
    <xf numFmtId="0" fontId="8" fillId="3" borderId="2" xfId="0" applyFont="1" applyFill="1" applyBorder="1" applyAlignment="1"/>
    <xf numFmtId="0" fontId="8" fillId="5" borderId="2" xfId="0" applyFont="1" applyFill="1" applyBorder="1" applyAlignment="1">
      <alignment vertical="top" wrapText="1"/>
    </xf>
    <xf numFmtId="0" fontId="8" fillId="0" borderId="19" xfId="0" applyFont="1" applyBorder="1" applyAlignment="1">
      <alignment vertical="top"/>
    </xf>
    <xf numFmtId="0" fontId="2" fillId="5" borderId="2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0" fontId="8" fillId="5" borderId="22" xfId="0" applyFont="1" applyFill="1" applyBorder="1" applyAlignment="1">
      <alignment vertical="top" wrapText="1"/>
    </xf>
    <xf numFmtId="167" fontId="8" fillId="0" borderId="22" xfId="1" applyNumberFormat="1" applyFont="1" applyFill="1" applyBorder="1" applyAlignment="1">
      <alignment horizontal="right" vertical="top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colors>
    <mruColors>
      <color rgb="FF535353"/>
      <color rgb="FF097D13"/>
      <color rgb="FFA3DF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GB">
                <a:latin typeface="Segoe UI" panose="020B0502040204020203" pitchFamily="34" charset="0"/>
                <a:cs typeface="Segoe UI" panose="020B0502040204020203" pitchFamily="34" charset="0"/>
              </a:rPr>
              <a:t>Break</a:t>
            </a:r>
            <a:r>
              <a:rPr lang="en-GB" baseline="0">
                <a:latin typeface="Segoe UI" panose="020B0502040204020203" pitchFamily="34" charset="0"/>
                <a:cs typeface="Segoe UI" panose="020B0502040204020203" pitchFamily="34" charset="0"/>
              </a:rPr>
              <a:t>down of your </a:t>
            </a:r>
            <a:r>
              <a:rPr lang="en-GB" b="1" baseline="0">
                <a:latin typeface="Segoe UI" panose="020B0502040204020203" pitchFamily="34" charset="0"/>
                <a:cs typeface="Segoe UI" panose="020B0502040204020203" pitchFamily="34" charset="0"/>
              </a:rPr>
              <a:t>paper</a:t>
            </a:r>
            <a:r>
              <a:rPr lang="en-GB" baseline="0">
                <a:latin typeface="Segoe UI" panose="020B0502040204020203" pitchFamily="34" charset="0"/>
                <a:cs typeface="Segoe UI" panose="020B0502040204020203" pitchFamily="34" charset="0"/>
              </a:rPr>
              <a:t> page </a:t>
            </a:r>
            <a:r>
              <a:rPr lang="en-GB">
                <a:latin typeface="Segoe UI" panose="020B0502040204020203" pitchFamily="34" charset="0"/>
                <a:cs typeface="Segoe UI" panose="020B0502040204020203" pitchFamily="34" charset="0"/>
              </a:rPr>
              <a:t>cost</a:t>
            </a:r>
            <a:r>
              <a:rPr lang="en-GB" baseline="0">
                <a:latin typeface="Segoe UI" panose="020B0502040204020203" pitchFamily="34" charset="0"/>
                <a:cs typeface="Segoe UI" panose="020B0502040204020203" pitchFamily="34" charset="0"/>
              </a:rPr>
              <a:t> for Batch Records &amp; Validation Documents</a:t>
            </a:r>
            <a:endParaRPr lang="en-GB">
              <a:latin typeface="Segoe UI" panose="020B0502040204020203" pitchFamily="34" charset="0"/>
              <a:cs typeface="Segoe UI" panose="020B0502040204020203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0093202309298009"/>
          <c:y val="8.2985919140290187E-2"/>
          <c:w val="0.56305096131176868"/>
          <c:h val="0.283811589914715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'Summary Dashboard'!$B$313</c:f>
              <c:strCache>
                <c:ptCount val="1"/>
                <c:pt idx="0">
                  <c:v>Printer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Dashboard'!$D$313:$E$313</c:f>
              <c:numCache>
                <c:formatCode>_-"$"* #,##0.000_-;\-"$"* #,##0.000_-;_-"$"* "-"??_-;_-@_-</c:formatCode>
                <c:ptCount val="2"/>
                <c:pt idx="0">
                  <c:v>8.6999999999999994E-2</c:v>
                </c:pt>
                <c:pt idx="1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F-7546-9FA6-00F2985DAD81}"/>
            </c:ext>
          </c:extLst>
        </c:ser>
        <c:ser>
          <c:idx val="1"/>
          <c:order val="1"/>
          <c:tx>
            <c:strRef>
              <c:f>'Summary Dashboard'!$B$314</c:f>
              <c:strCache>
                <c:ptCount val="1"/>
                <c:pt idx="0">
                  <c:v>Ink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Dashboard'!$D$314:$E$314</c:f>
              <c:numCache>
                <c:formatCode>_-"$"* #,##0.000_-;\-"$"* #,##0.000_-;_-"$"* "-"??_-;_-@_-</c:formatCode>
                <c:ptCount val="2"/>
                <c:pt idx="0">
                  <c:v>7.4999999999999997E-2</c:v>
                </c:pt>
                <c:pt idx="1">
                  <c:v>7.4999999999999997E-2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F-7546-9FA6-00F2985DAD81}"/>
            </c:ext>
          </c:extLst>
        </c:ser>
        <c:ser>
          <c:idx val="2"/>
          <c:order val="2"/>
          <c:tx>
            <c:strRef>
              <c:f>'Summary Dashboard'!$B$315</c:f>
              <c:strCache>
                <c:ptCount val="1"/>
                <c:pt idx="0">
                  <c:v>Paper Page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Dashboard'!$D$315:$E$315</c:f>
              <c:numCache>
                <c:formatCode>_-"$"* #,##0.000_-;\-"$"* #,##0.000_-;_-"$"* "-"??_-;_-@_-</c:formatCode>
                <c:ptCount val="2"/>
                <c:pt idx="0">
                  <c:v>7.0000000000000001E-3</c:v>
                </c:pt>
                <c:pt idx="1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F-7546-9FA6-00F2985DAD81}"/>
            </c:ext>
          </c:extLst>
        </c:ser>
        <c:ser>
          <c:idx val="3"/>
          <c:order val="3"/>
          <c:tx>
            <c:strRef>
              <c:f>'Summary Dashboard'!$B$316</c:f>
              <c:strCache>
                <c:ptCount val="1"/>
                <c:pt idx="0">
                  <c:v>Folders, Dividers &amp; Boxes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Dashboard'!$D$316:$E$316</c:f>
              <c:numCache>
                <c:formatCode>_-"$"* #,##0.000_-;\-"$"* #,##0.000_-;_-"$"* "-"??_-;_-@_-</c:formatCode>
                <c:ptCount val="2"/>
                <c:pt idx="0">
                  <c:v>3.5722962962962963E-2</c:v>
                </c:pt>
                <c:pt idx="1">
                  <c:v>3.5722962962962963E-2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F-7546-9FA6-00F2985DAD81}"/>
            </c:ext>
          </c:extLst>
        </c:ser>
        <c:ser>
          <c:idx val="4"/>
          <c:order val="4"/>
          <c:tx>
            <c:strRef>
              <c:f>'Summary Dashboard'!$B$317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Dashboard'!$D$317:$E$317</c:f>
              <c:numCache>
                <c:formatCode>_-"$"* #,##0.000_-;\-"$"* #,##0.000_-;_-"$"* "-"??_-;_-@_-</c:formatCode>
                <c:ptCount val="2"/>
                <c:pt idx="0">
                  <c:v>1.2116000515252465</c:v>
                </c:pt>
                <c:pt idx="1">
                  <c:v>2.9408713351586879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DF-7546-9FA6-00F2985DAD81}"/>
            </c:ext>
          </c:extLst>
        </c:ser>
        <c:ser>
          <c:idx val="5"/>
          <c:order val="5"/>
          <c:tx>
            <c:strRef>
              <c:f>'Summary Dashboard'!$B$318</c:f>
              <c:strCache>
                <c:ptCount val="1"/>
                <c:pt idx="0">
                  <c:v>Travel to printer and back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Dashboard'!$D$318:$E$318</c:f>
              <c:numCache>
                <c:formatCode>_-"$"* #,##0.000_-;\-"$"* #,##0.000_-;_-"$"* "-"??_-;_-@_-</c:formatCode>
                <c:ptCount val="2"/>
                <c:pt idx="0">
                  <c:v>1.8055555555555554E-2</c:v>
                </c:pt>
                <c:pt idx="1">
                  <c:v>5.416666666666666E-3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DF-7546-9FA6-00F2985DAD81}"/>
            </c:ext>
          </c:extLst>
        </c:ser>
        <c:ser>
          <c:idx val="6"/>
          <c:order val="6"/>
          <c:tx>
            <c:strRef>
              <c:f>'Summary Dashboard'!$B$319</c:f>
              <c:strCache>
                <c:ptCount val="1"/>
                <c:pt idx="0">
                  <c:v>Travel for document delivery/pickup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Dashboard'!$D$319:$E$319</c:f>
              <c:numCache>
                <c:formatCode>_-"$"* #,##0.000_-;\-"$"* #,##0.000_-;_-"$"* "-"??_-;_-@_-</c:formatCode>
                <c:ptCount val="2"/>
                <c:pt idx="0">
                  <c:v>0.10833333333333332</c:v>
                </c:pt>
                <c:pt idx="1">
                  <c:v>3.2499999999999994E-2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F-7546-9FA6-00F2985DAD81}"/>
            </c:ext>
          </c:extLst>
        </c:ser>
        <c:ser>
          <c:idx val="7"/>
          <c:order val="7"/>
          <c:tx>
            <c:strRef>
              <c:f>'Summary Dashboard'!$B$320</c:f>
              <c:strCache>
                <c:ptCount val="1"/>
                <c:pt idx="0">
                  <c:v>Travel for document collection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Dashboard'!$D$320:$E$320</c:f>
              <c:numCache>
                <c:formatCode>_-"$"* #,##0.000_-;\-"$"* #,##0.000_-;_-"$"* "-"??_-;_-@_-</c:formatCode>
                <c:ptCount val="2"/>
                <c:pt idx="0">
                  <c:v>0.21666666666666667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DF-7546-9FA6-00F2985DAD81}"/>
            </c:ext>
          </c:extLst>
        </c:ser>
        <c:ser>
          <c:idx val="8"/>
          <c:order val="8"/>
          <c:tx>
            <c:strRef>
              <c:f>'Summary Dashboard'!$B$321</c:f>
              <c:strCache>
                <c:ptCount val="1"/>
                <c:pt idx="0">
                  <c:v>Handwriting initials &amp; date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Dashboard'!$D$321:$E$321</c:f>
              <c:numCache>
                <c:formatCode>_-"$"* #,##0.000_-;\-"$"* #,##0.000_-;_-"$"* "-"??_-;_-@_-</c:formatCode>
                <c:ptCount val="2"/>
                <c:pt idx="0">
                  <c:v>0.39120370370370378</c:v>
                </c:pt>
                <c:pt idx="1">
                  <c:v>0.11736111111111111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DF-7546-9FA6-00F2985DAD81}"/>
            </c:ext>
          </c:extLst>
        </c:ser>
        <c:ser>
          <c:idx val="9"/>
          <c:order val="9"/>
          <c:tx>
            <c:strRef>
              <c:f>'Summary Dashboard'!$B$322</c:f>
              <c:strCache>
                <c:ptCount val="1"/>
                <c:pt idx="0">
                  <c:v>Finding person for correction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Dashboard'!$D$322:$E$322</c:f>
              <c:numCache>
                <c:formatCode>_-"$"* #,##0.000_-;\-"$"* #,##0.000_-;_-"$"* "-"??_-;_-@_-</c:formatCode>
                <c:ptCount val="2"/>
                <c:pt idx="0">
                  <c:v>0.36111111111111105</c:v>
                </c:pt>
                <c:pt idx="1">
                  <c:v>0.10833333333333332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DF-7546-9FA6-00F2985DAD81}"/>
            </c:ext>
          </c:extLst>
        </c:ser>
        <c:ser>
          <c:idx val="10"/>
          <c:order val="10"/>
          <c:tx>
            <c:strRef>
              <c:f>'Summary Dashboard'!$B$323</c:f>
              <c:strCache>
                <c:ptCount val="1"/>
                <c:pt idx="0">
                  <c:v>Travel to printer and back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Dashboard'!$D$323:$E$323</c:f>
              <c:numCache>
                <c:formatCode>_-"$"* #,##0.000_-;\-"$"* #,##0.000_-;_-"$"* "-"??_-;_-@_-</c:formatCode>
                <c:ptCount val="2"/>
                <c:pt idx="0">
                  <c:v>0.10833333333333332</c:v>
                </c:pt>
                <c:pt idx="1">
                  <c:v>4.3333333333333328E-2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DF-7546-9FA6-00F2985DAD81}"/>
            </c:ext>
          </c:extLst>
        </c:ser>
        <c:ser>
          <c:idx val="11"/>
          <c:order val="11"/>
          <c:tx>
            <c:strRef>
              <c:f>'Summary Dashboard'!$B$324</c:f>
              <c:strCache>
                <c:ptCount val="1"/>
                <c:pt idx="0">
                  <c:v>Labelling attachment pages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Dashboard'!$D$324:$E$324</c:f>
              <c:numCache>
                <c:formatCode>_-"$"* #,##0.000_-;\-"$"* #,##0.000_-;_-"$"* "-"??_-;_-@_-</c:formatCode>
                <c:ptCount val="2"/>
                <c:pt idx="0">
                  <c:v>7.2222222222222229E-2</c:v>
                </c:pt>
                <c:pt idx="1">
                  <c:v>0.43333333333333329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DF-7546-9FA6-00F2985DAD81}"/>
            </c:ext>
          </c:extLst>
        </c:ser>
        <c:ser>
          <c:idx val="12"/>
          <c:order val="12"/>
          <c:tx>
            <c:strRef>
              <c:f>'Summary Dashboard'!$B$325</c:f>
              <c:strCache>
                <c:ptCount val="1"/>
                <c:pt idx="0">
                  <c:v>Storing e-files in repository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Dashboard'!$D$325:$E$325</c:f>
              <c:numCache>
                <c:formatCode>_-"$"* #,##0.000_-;\-"$"* #,##0.000_-;_-"$"* "-"??_-;_-@_-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FDF-7546-9FA6-00F2985DAD81}"/>
            </c:ext>
          </c:extLst>
        </c:ser>
        <c:ser>
          <c:idx val="13"/>
          <c:order val="13"/>
          <c:tx>
            <c:strRef>
              <c:f>'Summary Dashboard'!$B$326</c:f>
              <c:strCache>
                <c:ptCount val="1"/>
                <c:pt idx="0">
                  <c:v>Creating attachment log &amp; filing dividers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Dashboard'!$D$326:$E$326</c:f>
              <c:numCache>
                <c:formatCode>_-"$"* #,##0.000_-;\-"$"* #,##0.000_-;_-"$"* "-"??_-;_-@_-</c:formatCode>
                <c:ptCount val="2"/>
                <c:pt idx="0">
                  <c:v>0</c:v>
                </c:pt>
                <c:pt idx="1">
                  <c:v>5.4166666666666662E-2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FDF-7546-9FA6-00F2985DAD81}"/>
            </c:ext>
          </c:extLst>
        </c:ser>
        <c:ser>
          <c:idx val="14"/>
          <c:order val="14"/>
          <c:tx>
            <c:strRef>
              <c:f>'Summary Dashboard'!$B$327</c:f>
              <c:strCache>
                <c:ptCount val="1"/>
                <c:pt idx="0">
                  <c:v>Entering Name, Job Title, Company, initials &amp; date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Dashboard'!$D$327:$E$327</c:f>
              <c:numCache>
                <c:formatCode>_-"$"* #,##0.000_-;\-"$"* #,##0.000_-;_-"$"* "-"??_-;_-@_-</c:formatCode>
                <c:ptCount val="2"/>
                <c:pt idx="0">
                  <c:v>0.10351851851851852</c:v>
                </c:pt>
                <c:pt idx="1">
                  <c:v>6.4699074074074076E-2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FDF-7546-9FA6-00F2985DAD81}"/>
            </c:ext>
          </c:extLst>
        </c:ser>
        <c:ser>
          <c:idx val="15"/>
          <c:order val="15"/>
          <c:tx>
            <c:strRef>
              <c:f>'Summary Dashboard'!$B$328</c:f>
              <c:strCache>
                <c:ptCount val="1"/>
                <c:pt idx="0">
                  <c:v>Finding person who forgot to sign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Dashboard'!$D$328:$E$328</c:f>
              <c:numCache>
                <c:formatCode>_-"$"* #,##0.000_-;\-"$"* #,##0.000_-;_-"$"* "-"??_-;_-@_-</c:formatCode>
                <c:ptCount val="2"/>
                <c:pt idx="0">
                  <c:v>0.18055555555555552</c:v>
                </c:pt>
                <c:pt idx="1">
                  <c:v>5.4166666666666662E-2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FDF-7546-9FA6-00F2985DAD81}"/>
            </c:ext>
          </c:extLst>
        </c:ser>
        <c:ser>
          <c:idx val="16"/>
          <c:order val="16"/>
          <c:tx>
            <c:strRef>
              <c:f>'Summary Dashboard'!$B$329</c:f>
              <c:strCache>
                <c:ptCount val="1"/>
                <c:pt idx="0">
                  <c:v>Travel for post-approval document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Dashboard'!$D$329:$E$329</c:f>
              <c:numCache>
                <c:formatCode>_-"$"* #,##0.000_-;\-"$"* #,##0.000_-;_-"$"* "-"??_-;_-@_-</c:formatCode>
                <c:ptCount val="2"/>
                <c:pt idx="0">
                  <c:v>0.18055555555555552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FDF-7546-9FA6-00F2985DAD81}"/>
            </c:ext>
          </c:extLst>
        </c:ser>
        <c:ser>
          <c:idx val="17"/>
          <c:order val="17"/>
          <c:tx>
            <c:strRef>
              <c:f>'Summary Dashboard'!$B$330</c:f>
              <c:strCache>
                <c:ptCount val="1"/>
                <c:pt idx="0">
                  <c:v>Travel to fix document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Dashboard'!$D$330:$E$330</c:f>
              <c:numCache>
                <c:formatCode>_-"$"* #,##0.000_-;\-"$"* #,##0.000_-;_-"$"* "-"??_-;_-@_-</c:formatCode>
                <c:ptCount val="2"/>
                <c:pt idx="0">
                  <c:v>0.18055555555555552</c:v>
                </c:pt>
                <c:pt idx="1">
                  <c:v>5.4166666666666662E-2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FDF-7546-9FA6-00F2985DAD81}"/>
            </c:ext>
          </c:extLst>
        </c:ser>
        <c:ser>
          <c:idx val="18"/>
          <c:order val="18"/>
          <c:tx>
            <c:strRef>
              <c:f>'Summary Dashboard'!$B$331</c:f>
              <c:strCache>
                <c:ptCount val="1"/>
                <c:pt idx="0">
                  <c:v>Filing document (spine label, dividers, hole punch, etc.)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Dashboard'!$D$331:$E$331</c:f>
              <c:numCache>
                <c:formatCode>_-"$"* #,##0.000_-;\-"$"* #,##0.000_-;_-"$"* "-"??_-;_-@_-</c:formatCode>
                <c:ptCount val="2"/>
                <c:pt idx="0">
                  <c:v>7.2222222222222215E-2</c:v>
                </c:pt>
                <c:pt idx="1">
                  <c:v>0.10833333333333332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FDF-7546-9FA6-00F2985DAD81}"/>
            </c:ext>
          </c:extLst>
        </c:ser>
        <c:ser>
          <c:idx val="19"/>
          <c:order val="19"/>
          <c:tx>
            <c:strRef>
              <c:f>'Summary Dashboard'!$B$332</c:f>
              <c:strCache>
                <c:ptCount val="1"/>
                <c:pt idx="0">
                  <c:v>Scanning approved document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Dashboard'!$D$332:$E$332</c:f>
              <c:numCache>
                <c:formatCode>_-"$"* #,##0.000_-;\-"$"* #,##0.000_-;_-"$"* "-"??_-;_-@_-</c:formatCode>
                <c:ptCount val="2"/>
                <c:pt idx="0">
                  <c:v>0.10833333333333334</c:v>
                </c:pt>
                <c:pt idx="1">
                  <c:v>7.5833333333333336E-2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FDF-7546-9FA6-00F2985DAD81}"/>
            </c:ext>
          </c:extLst>
        </c:ser>
        <c:ser>
          <c:idx val="20"/>
          <c:order val="20"/>
          <c:tx>
            <c:strRef>
              <c:f>'Summary Dashboard'!$B$333</c:f>
              <c:strCache>
                <c:ptCount val="1"/>
                <c:pt idx="0">
                  <c:v>Logging and storing document in archive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Dashboard'!$D$333:$E$333</c:f>
              <c:numCache>
                <c:formatCode>_-"$"* #,##0.000_-;\-"$"* #,##0.000_-;_-"$"* "-"??_-;_-@_-</c:formatCode>
                <c:ptCount val="2"/>
                <c:pt idx="0">
                  <c:v>0.14444444444444443</c:v>
                </c:pt>
                <c:pt idx="1">
                  <c:v>4.3333333333333328E-2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FDF-7546-9FA6-00F2985DAD81}"/>
            </c:ext>
          </c:extLst>
        </c:ser>
        <c:ser>
          <c:idx val="21"/>
          <c:order val="21"/>
          <c:tx>
            <c:strRef>
              <c:f>'Summary Dashboard'!$B$334</c:f>
              <c:strCache>
                <c:ptCount val="1"/>
                <c:pt idx="0">
                  <c:v>Retrieving a paper record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Dashboard'!$D$334:$E$334</c:f>
              <c:numCache>
                <c:formatCode>_-"$"* #,##0.000_-;\-"$"* #,##0.000_-;_-"$"* "-"??_-;_-@_-</c:formatCode>
                <c:ptCount val="2"/>
                <c:pt idx="0">
                  <c:v>0.12638888888888888</c:v>
                </c:pt>
                <c:pt idx="1">
                  <c:v>3.7916666666666668E-2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FDF-7546-9FA6-00F2985DAD81}"/>
            </c:ext>
          </c:extLst>
        </c:ser>
        <c:ser>
          <c:idx val="22"/>
          <c:order val="22"/>
          <c:tx>
            <c:strRef>
              <c:f>'Summary Dashboard'!$B$335</c:f>
              <c:strCache>
                <c:ptCount val="1"/>
                <c:pt idx="0">
                  <c:v>Searching for lost document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Dashboard'!$D$335:$E$335</c:f>
              <c:numCache>
                <c:formatCode>_-"$"* #,##0.000_-;\-"$"* #,##0.000_-;_-"$"* "-"??_-;_-@_-</c:formatCode>
                <c:ptCount val="2"/>
                <c:pt idx="0">
                  <c:v>2.166666666666667E-3</c:v>
                </c:pt>
                <c:pt idx="1">
                  <c:v>6.4999999999999997E-4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DF-7546-9FA6-00F2985DAD81}"/>
            </c:ext>
          </c:extLst>
        </c:ser>
        <c:ser>
          <c:idx val="23"/>
          <c:order val="23"/>
          <c:tx>
            <c:strRef>
              <c:f>'Summary Dashboard'!$B$336</c:f>
              <c:strCache>
                <c:ptCount val="1"/>
                <c:pt idx="0">
                  <c:v>Project delay cost per day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Dashboard'!$D$336:$E$336</c:f>
              <c:numCache>
                <c:formatCode>_-"$"* #,##0.000_-;\-"$"* #,##0.000_-;_-"$"* "-"??_-;_-@_-</c:formatCode>
                <c:ptCount val="2"/>
                <c:pt idx="0">
                  <c:v>0.23333333333333334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FDF-7546-9FA6-00F2985DAD81}"/>
            </c:ext>
          </c:extLst>
        </c:ser>
        <c:ser>
          <c:idx val="24"/>
          <c:order val="24"/>
          <c:tx>
            <c:strRef>
              <c:f>'Summary Dashboard'!$B$337</c:f>
              <c:strCache>
                <c:ptCount val="1"/>
                <c:pt idx="0">
                  <c:v>Documentation error cost per document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'Summary Dashboard'!$D$310:$E$310</c:f>
              <c:strCache>
                <c:ptCount val="2"/>
                <c:pt idx="0">
                  <c:v>Batch Records</c:v>
                </c:pt>
                <c:pt idx="1">
                  <c:v>Validation Docs</c:v>
                </c:pt>
              </c:strCache>
            </c:strRef>
          </c:cat>
          <c:val>
            <c:numRef>
              <c:f>'Summary Dashboard'!$D$337:$E$337</c:f>
              <c:numCache>
                <c:formatCode>_-"$"* #,##0.000_-;\-"$"* #,##0.000_-;_-"$"* "-"??_-;_-@_-</c:formatCode>
                <c:ptCount val="2"/>
                <c:pt idx="0">
                  <c:v>1.6666666666666666E-2</c:v>
                </c:pt>
                <c:pt idx="1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FDF-7546-9FA6-00F2985DA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0957408"/>
        <c:axId val="741840719"/>
      </c:barChart>
      <c:catAx>
        <c:axId val="20609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840719"/>
        <c:crosses val="autoZero"/>
        <c:auto val="1"/>
        <c:lblAlgn val="ctr"/>
        <c:lblOffset val="100"/>
        <c:noMultiLvlLbl val="0"/>
      </c:catAx>
      <c:valAx>
        <c:axId val="741840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0957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jp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229296</xdr:colOff>
      <xdr:row>52</xdr:row>
      <xdr:rowOff>192599</xdr:rowOff>
    </xdr:from>
    <xdr:to>
      <xdr:col>7</xdr:col>
      <xdr:colOff>311397</xdr:colOff>
      <xdr:row>92</xdr:row>
      <xdr:rowOff>189387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F888E5B-77E3-ED48-1C90-38D08410CA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242942</xdr:colOff>
      <xdr:row>4</xdr:row>
      <xdr:rowOff>71927</xdr:rowOff>
    </xdr:from>
    <xdr:to>
      <xdr:col>7</xdr:col>
      <xdr:colOff>156035</xdr:colOff>
      <xdr:row>40</xdr:row>
      <xdr:rowOff>179987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BA12A5A-844D-064F-88EB-27492C9C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942" y="2831291"/>
          <a:ext cx="5085455" cy="7589515"/>
        </a:xfrm>
        <a:prstGeom prst="rect">
          <a:avLst/>
        </a:prstGeom>
      </xdr:spPr>
    </xdr:pic>
    <xdr:clientData/>
  </xdr:twoCellAnchor>
  <xdr:twoCellAnchor editAs="oneCell">
    <xdr:from>
      <xdr:col>9</xdr:col>
      <xdr:colOff>311706</xdr:colOff>
      <xdr:row>4</xdr:row>
      <xdr:rowOff>140111</xdr:rowOff>
    </xdr:from>
    <xdr:to>
      <xdr:col>18</xdr:col>
      <xdr:colOff>225491</xdr:colOff>
      <xdr:row>40</xdr:row>
      <xdr:rowOff>110949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65FDD58-1016-CE43-9125-1A3CBF3D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54746" y="2859142"/>
          <a:ext cx="7427485" cy="722158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7</xdr:col>
      <xdr:colOff>992222</xdr:colOff>
      <xdr:row>1</xdr:row>
      <xdr:rowOff>81064</xdr:rowOff>
    </xdr:from>
    <xdr:to>
      <xdr:col>7</xdr:col>
      <xdr:colOff>992222</xdr:colOff>
      <xdr:row>83</xdr:row>
      <xdr:rowOff>22158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07DD7E-5D69-11DD-6A26-F8181E6B2433}"/>
            </a:ext>
          </a:extLst>
        </xdr:cNvPr>
        <xdr:cNvCxnSpPr/>
      </xdr:nvCxnSpPr>
      <xdr:spPr>
        <a:xfrm>
          <a:off x="8787860" y="959255"/>
          <a:ext cx="0" cy="18356094"/>
        </a:xfrm>
        <a:prstGeom prst="line">
          <a:avLst/>
        </a:prstGeom>
        <a:ln w="15875"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15378</xdr:colOff>
      <xdr:row>65</xdr:row>
      <xdr:rowOff>203200</xdr:rowOff>
    </xdr:from>
    <xdr:to>
      <xdr:col>1</xdr:col>
      <xdr:colOff>1286683</xdr:colOff>
      <xdr:row>71</xdr:row>
      <xdr:rowOff>178130</xdr:rowOff>
    </xdr:to>
    <xdr:pic>
      <xdr:nvPicPr>
        <xdr:cNvPr id="74" name="Picture 73" descr="Marbig Quickfold Strong Archive Box">
          <a:extLst>
            <a:ext uri="{FF2B5EF4-FFF2-40B4-BE49-F238E27FC236}">
              <a16:creationId xmlns:a16="http://schemas.microsoft.com/office/drawing/2014/main" id="{17545C5B-300D-5A4B-9423-19C082CD6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11" y="12183533"/>
          <a:ext cx="1267046" cy="12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457695</xdr:colOff>
      <xdr:row>58</xdr:row>
      <xdr:rowOff>24910</xdr:rowOff>
    </xdr:from>
    <xdr:to>
      <xdr:col>1</xdr:col>
      <xdr:colOff>1150423</xdr:colOff>
      <xdr:row>62</xdr:row>
      <xdr:rowOff>173567</xdr:rowOff>
    </xdr:to>
    <xdr:pic>
      <xdr:nvPicPr>
        <xdr:cNvPr id="75" name="Picture 74" descr="J.Burrows Lever Arch File A4 2 Ring Black">
          <a:extLst>
            <a:ext uri="{FF2B5EF4-FFF2-40B4-BE49-F238E27FC236}">
              <a16:creationId xmlns:a16="http://schemas.microsoft.com/office/drawing/2014/main" id="{66A35353-807B-5452-E2AD-A96DC90F7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0" r="15102"/>
        <a:stretch/>
      </xdr:blipFill>
      <xdr:spPr bwMode="auto">
        <a:xfrm>
          <a:off x="1665844" y="8531436"/>
          <a:ext cx="692728" cy="99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498929</xdr:colOff>
      <xdr:row>50</xdr:row>
      <xdr:rowOff>17023</xdr:rowOff>
    </xdr:from>
    <xdr:to>
      <xdr:col>1</xdr:col>
      <xdr:colOff>1063833</xdr:colOff>
      <xdr:row>54</xdr:row>
      <xdr:rowOff>177801</xdr:rowOff>
    </xdr:to>
    <xdr:pic>
      <xdr:nvPicPr>
        <xdr:cNvPr id="76" name="Picture 75" descr="Keji Ring Binder A4 2 Ring Binder Black">
          <a:extLst>
            <a:ext uri="{FF2B5EF4-FFF2-40B4-BE49-F238E27FC236}">
              <a16:creationId xmlns:a16="http://schemas.microsoft.com/office/drawing/2014/main" id="{4420E30E-782C-C061-21CB-7FD9424D9A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3" r="21947"/>
        <a:stretch/>
      </xdr:blipFill>
      <xdr:spPr bwMode="auto">
        <a:xfrm>
          <a:off x="1707078" y="7059750"/>
          <a:ext cx="564904" cy="100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249332</xdr:colOff>
      <xdr:row>31</xdr:row>
      <xdr:rowOff>38687</xdr:rowOff>
    </xdr:from>
    <xdr:to>
      <xdr:col>1</xdr:col>
      <xdr:colOff>988067</xdr:colOff>
      <xdr:row>33</xdr:row>
      <xdr:rowOff>88093</xdr:rowOff>
    </xdr:to>
    <xdr:pic>
      <xdr:nvPicPr>
        <xdr:cNvPr id="77" name="Picture 76" descr="Office Photocopier, Office Multifunction Printers | DDS: A4 and 20 to 34ppm">
          <a:extLst>
            <a:ext uri="{FF2B5EF4-FFF2-40B4-BE49-F238E27FC236}">
              <a16:creationId xmlns:a16="http://schemas.microsoft.com/office/drawing/2014/main" id="{BB2E8247-6CAD-8868-8831-A9AAD557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832" y="3581987"/>
          <a:ext cx="738735" cy="455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337688</xdr:colOff>
      <xdr:row>35</xdr:row>
      <xdr:rowOff>38021</xdr:rowOff>
    </xdr:from>
    <xdr:to>
      <xdr:col>1</xdr:col>
      <xdr:colOff>851561</xdr:colOff>
      <xdr:row>37</xdr:row>
      <xdr:rowOff>138892</xdr:rowOff>
    </xdr:to>
    <xdr:pic>
      <xdr:nvPicPr>
        <xdr:cNvPr id="78" name="Picture 77" descr="Brother MFC-L8900CDW Colour Laser Multi-Function Printer">
          <a:extLst>
            <a:ext uri="{FF2B5EF4-FFF2-40B4-BE49-F238E27FC236}">
              <a16:creationId xmlns:a16="http://schemas.microsoft.com/office/drawing/2014/main" id="{7FD7ED26-398E-BF2D-5892-E65675F9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19" y="3781952"/>
          <a:ext cx="513873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659722</xdr:colOff>
      <xdr:row>60</xdr:row>
      <xdr:rowOff>25787</xdr:rowOff>
    </xdr:from>
    <xdr:to>
      <xdr:col>1</xdr:col>
      <xdr:colOff>1263815</xdr:colOff>
      <xdr:row>63</xdr:row>
      <xdr:rowOff>193626</xdr:rowOff>
    </xdr:to>
    <xdr:pic>
      <xdr:nvPicPr>
        <xdr:cNvPr id="80" name="Picture 79" descr="J.Burrows A4 10 Tab Dividers Bright Colours">
          <a:extLst>
            <a:ext uri="{FF2B5EF4-FFF2-40B4-BE49-F238E27FC236}">
              <a16:creationId xmlns:a16="http://schemas.microsoft.com/office/drawing/2014/main" id="{6892B5E6-2743-FF2C-3F19-C1F11731D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9" r="11493"/>
        <a:stretch/>
      </xdr:blipFill>
      <xdr:spPr bwMode="auto">
        <a:xfrm>
          <a:off x="1867871" y="8961144"/>
          <a:ext cx="604093" cy="78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663823</xdr:colOff>
      <xdr:row>52</xdr:row>
      <xdr:rowOff>19340</xdr:rowOff>
    </xdr:from>
    <xdr:to>
      <xdr:col>1</xdr:col>
      <xdr:colOff>1284542</xdr:colOff>
      <xdr:row>55</xdr:row>
      <xdr:rowOff>195222</xdr:rowOff>
    </xdr:to>
    <xdr:pic>
      <xdr:nvPicPr>
        <xdr:cNvPr id="81" name="Picture 80" descr="J.Burrows A4 5 Tab Polypropylene Divider Neon">
          <a:extLst>
            <a:ext uri="{FF2B5EF4-FFF2-40B4-BE49-F238E27FC236}">
              <a16:creationId xmlns:a16="http://schemas.microsoft.com/office/drawing/2014/main" id="{42EB938C-5FD4-2139-66B8-45E627E03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5" r="11501"/>
        <a:stretch/>
      </xdr:blipFill>
      <xdr:spPr bwMode="auto">
        <a:xfrm>
          <a:off x="1869356" y="7536193"/>
          <a:ext cx="615846" cy="797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61061</xdr:colOff>
      <xdr:row>75</xdr:row>
      <xdr:rowOff>25215</xdr:rowOff>
    </xdr:from>
    <xdr:to>
      <xdr:col>1</xdr:col>
      <xdr:colOff>1752602</xdr:colOff>
      <xdr:row>81</xdr:row>
      <xdr:rowOff>63501</xdr:rowOff>
    </xdr:to>
    <xdr:pic>
      <xdr:nvPicPr>
        <xdr:cNvPr id="82" name="Picture 81" descr="Archive - Wikipedia">
          <a:extLst>
            <a:ext uri="{FF2B5EF4-FFF2-40B4-BE49-F238E27FC236}">
              <a16:creationId xmlns:a16="http://schemas.microsoft.com/office/drawing/2014/main" id="{D9AAAF35-0A3A-CCD1-E9D6-785A6C94E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561" y="13783548"/>
          <a:ext cx="1691541" cy="126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162913</xdr:colOff>
      <xdr:row>84</xdr:row>
      <xdr:rowOff>34121</xdr:rowOff>
    </xdr:from>
    <xdr:to>
      <xdr:col>1</xdr:col>
      <xdr:colOff>1763890</xdr:colOff>
      <xdr:row>86</xdr:row>
      <xdr:rowOff>197560</xdr:rowOff>
    </xdr:to>
    <xdr:pic>
      <xdr:nvPicPr>
        <xdr:cNvPr id="83" name="Picture 82" descr="Document Management &amp; Archive Storage Leeds &amp; Yorkshire">
          <a:extLst>
            <a:ext uri="{FF2B5EF4-FFF2-40B4-BE49-F238E27FC236}">
              <a16:creationId xmlns:a16="http://schemas.microsoft.com/office/drawing/2014/main" id="{2A83ED26-C458-BCA6-F7B4-D00CA5B81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256"/>
        <a:stretch/>
      </xdr:blipFill>
      <xdr:spPr bwMode="auto">
        <a:xfrm>
          <a:off x="480413" y="15676288"/>
          <a:ext cx="1600977" cy="600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58256</xdr:colOff>
      <xdr:row>138</xdr:row>
      <xdr:rowOff>69908</xdr:rowOff>
    </xdr:from>
    <xdr:to>
      <xdr:col>10</xdr:col>
      <xdr:colOff>591798</xdr:colOff>
      <xdr:row>169</xdr:row>
      <xdr:rowOff>18096</xdr:rowOff>
    </xdr:to>
    <xdr:pic>
      <xdr:nvPicPr>
        <xdr:cNvPr id="3108" name="Picture 3107">
          <a:extLst>
            <a:ext uri="{FF2B5EF4-FFF2-40B4-BE49-F238E27FC236}">
              <a16:creationId xmlns:a16="http://schemas.microsoft.com/office/drawing/2014/main" id="{2D2CD33E-A4F6-5944-BCE6-1B9CF3713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6256" y="27816868"/>
          <a:ext cx="11595264" cy="6247386"/>
        </a:xfrm>
        <a:prstGeom prst="rect">
          <a:avLst/>
        </a:prstGeom>
      </xdr:spPr>
    </xdr:pic>
    <xdr:clientData/>
  </xdr:twoCellAnchor>
  <xdr:twoCellAnchor editAs="oneCell">
    <xdr:from>
      <xdr:col>1</xdr:col>
      <xdr:colOff>1369521</xdr:colOff>
      <xdr:row>93</xdr:row>
      <xdr:rowOff>111053</xdr:rowOff>
    </xdr:from>
    <xdr:to>
      <xdr:col>1</xdr:col>
      <xdr:colOff>1795131</xdr:colOff>
      <xdr:row>95</xdr:row>
      <xdr:rowOff>102909</xdr:rowOff>
    </xdr:to>
    <xdr:pic>
      <xdr:nvPicPr>
        <xdr:cNvPr id="3111" name="Picture 3110">
          <a:extLst>
            <a:ext uri="{FF2B5EF4-FFF2-40B4-BE49-F238E27FC236}">
              <a16:creationId xmlns:a16="http://schemas.microsoft.com/office/drawing/2014/main" id="{83ED2785-A95B-B64D-9F8D-BABEC2B9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77521" y="19093320"/>
          <a:ext cx="425610" cy="4321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1382695</xdr:colOff>
      <xdr:row>104</xdr:row>
      <xdr:rowOff>36224</xdr:rowOff>
    </xdr:from>
    <xdr:to>
      <xdr:col>1</xdr:col>
      <xdr:colOff>1795112</xdr:colOff>
      <xdr:row>105</xdr:row>
      <xdr:rowOff>184741</xdr:rowOff>
    </xdr:to>
    <xdr:pic>
      <xdr:nvPicPr>
        <xdr:cNvPr id="3118" name="Picture 3117">
          <a:extLst>
            <a:ext uri="{FF2B5EF4-FFF2-40B4-BE49-F238E27FC236}">
              <a16:creationId xmlns:a16="http://schemas.microsoft.com/office/drawing/2014/main" id="{839F0CBF-5C34-7F48-A7A5-56810F23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89828" y="21171105"/>
          <a:ext cx="412417" cy="352238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1371600</xdr:colOff>
      <xdr:row>106</xdr:row>
      <xdr:rowOff>28628</xdr:rowOff>
    </xdr:from>
    <xdr:to>
      <xdr:col>1</xdr:col>
      <xdr:colOff>1779679</xdr:colOff>
      <xdr:row>106</xdr:row>
      <xdr:rowOff>404271</xdr:rowOff>
    </xdr:to>
    <xdr:pic>
      <xdr:nvPicPr>
        <xdr:cNvPr id="3119" name="Picture 3118">
          <a:extLst>
            <a:ext uri="{FF2B5EF4-FFF2-40B4-BE49-F238E27FC236}">
              <a16:creationId xmlns:a16="http://schemas.microsoft.com/office/drawing/2014/main" id="{3FB38051-E250-424E-AAF0-52F67E2C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79600" y="21504328"/>
          <a:ext cx="408079" cy="37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1397000</xdr:colOff>
      <xdr:row>116</xdr:row>
      <xdr:rowOff>14408</xdr:rowOff>
    </xdr:from>
    <xdr:to>
      <xdr:col>2</xdr:col>
      <xdr:colOff>286</xdr:colOff>
      <xdr:row>116</xdr:row>
      <xdr:rowOff>420413</xdr:rowOff>
    </xdr:to>
    <xdr:pic>
      <xdr:nvPicPr>
        <xdr:cNvPr id="3122" name="Picture 3121">
          <a:extLst>
            <a:ext uri="{FF2B5EF4-FFF2-40B4-BE49-F238E27FC236}">
              <a16:creationId xmlns:a16="http://schemas.microsoft.com/office/drawing/2014/main" id="{8F83B351-FA0F-6E42-8186-28ADAB94D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0" y="23658305"/>
          <a:ext cx="402453" cy="406005"/>
        </a:xfrm>
        <a:prstGeom prst="rect">
          <a:avLst/>
        </a:prstGeom>
      </xdr:spPr>
    </xdr:pic>
    <xdr:clientData/>
  </xdr:twoCellAnchor>
  <xdr:twoCellAnchor editAs="oneCell">
    <xdr:from>
      <xdr:col>1</xdr:col>
      <xdr:colOff>1329674</xdr:colOff>
      <xdr:row>117</xdr:row>
      <xdr:rowOff>630394</xdr:rowOff>
    </xdr:from>
    <xdr:to>
      <xdr:col>2</xdr:col>
      <xdr:colOff>10156</xdr:colOff>
      <xdr:row>118</xdr:row>
      <xdr:rowOff>193676</xdr:rowOff>
    </xdr:to>
    <xdr:pic>
      <xdr:nvPicPr>
        <xdr:cNvPr id="3123" name="Picture 3122">
          <a:extLst>
            <a:ext uri="{FF2B5EF4-FFF2-40B4-BE49-F238E27FC236}">
              <a16:creationId xmlns:a16="http://schemas.microsoft.com/office/drawing/2014/main" id="{2DB000AD-DB13-2248-905C-29701F2DA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54361"/>
        <a:stretch/>
      </xdr:blipFill>
      <xdr:spPr>
        <a:xfrm>
          <a:off x="1837674" y="24836594"/>
          <a:ext cx="483881" cy="210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1135277</xdr:colOff>
      <xdr:row>117</xdr:row>
      <xdr:rowOff>78699</xdr:rowOff>
    </xdr:from>
    <xdr:to>
      <xdr:col>1</xdr:col>
      <xdr:colOff>1587959</xdr:colOff>
      <xdr:row>117</xdr:row>
      <xdr:rowOff>536927</xdr:rowOff>
    </xdr:to>
    <xdr:pic>
      <xdr:nvPicPr>
        <xdr:cNvPr id="3126" name="Picture 3125">
          <a:extLst>
            <a:ext uri="{FF2B5EF4-FFF2-40B4-BE49-F238E27FC236}">
              <a16:creationId xmlns:a16="http://schemas.microsoft.com/office/drawing/2014/main" id="{53ECE5BA-76B9-954E-B6D0-900C56960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43277" y="24496566"/>
          <a:ext cx="452682" cy="458228"/>
        </a:xfrm>
        <a:prstGeom prst="rect">
          <a:avLst/>
        </a:prstGeom>
      </xdr:spPr>
    </xdr:pic>
    <xdr:clientData/>
  </xdr:twoCellAnchor>
  <xdr:twoCellAnchor editAs="oneCell">
    <xdr:from>
      <xdr:col>1</xdr:col>
      <xdr:colOff>1336802</xdr:colOff>
      <xdr:row>107</xdr:row>
      <xdr:rowOff>8371</xdr:rowOff>
    </xdr:from>
    <xdr:to>
      <xdr:col>1</xdr:col>
      <xdr:colOff>1792342</xdr:colOff>
      <xdr:row>109</xdr:row>
      <xdr:rowOff>62049</xdr:rowOff>
    </xdr:to>
    <xdr:pic>
      <xdr:nvPicPr>
        <xdr:cNvPr id="3127" name="Picture 3126">
          <a:extLst>
            <a:ext uri="{FF2B5EF4-FFF2-40B4-BE49-F238E27FC236}">
              <a16:creationId xmlns:a16="http://schemas.microsoft.com/office/drawing/2014/main" id="{D75170C8-46B2-4C48-81F4-FCC2F228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46142" y="21926762"/>
          <a:ext cx="455540" cy="472543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1159541</xdr:colOff>
      <xdr:row>109</xdr:row>
      <xdr:rowOff>78631</xdr:rowOff>
    </xdr:from>
    <xdr:to>
      <xdr:col>1</xdr:col>
      <xdr:colOff>1785422</xdr:colOff>
      <xdr:row>110</xdr:row>
      <xdr:rowOff>184301</xdr:rowOff>
    </xdr:to>
    <xdr:pic>
      <xdr:nvPicPr>
        <xdr:cNvPr id="3128" name="Picture 3127">
          <a:extLst>
            <a:ext uri="{FF2B5EF4-FFF2-40B4-BE49-F238E27FC236}">
              <a16:creationId xmlns:a16="http://schemas.microsoft.com/office/drawing/2014/main" id="{2120CD4C-E1CF-8B47-83BF-FF3749CF3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b="46651"/>
        <a:stretch/>
      </xdr:blipFill>
      <xdr:spPr>
        <a:xfrm>
          <a:off x="1668881" y="22415887"/>
          <a:ext cx="625881" cy="31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1369673</xdr:colOff>
      <xdr:row>96</xdr:row>
      <xdr:rowOff>18998</xdr:rowOff>
    </xdr:from>
    <xdr:to>
      <xdr:col>2</xdr:col>
      <xdr:colOff>1443</xdr:colOff>
      <xdr:row>98</xdr:row>
      <xdr:rowOff>4772</xdr:rowOff>
    </xdr:to>
    <xdr:pic>
      <xdr:nvPicPr>
        <xdr:cNvPr id="3129" name="Picture 3128">
          <a:extLst>
            <a:ext uri="{FF2B5EF4-FFF2-40B4-BE49-F238E27FC236}">
              <a16:creationId xmlns:a16="http://schemas.microsoft.com/office/drawing/2014/main" id="{C1A20967-1B19-1241-B9B0-B96B5F2A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75763" y="19498697"/>
          <a:ext cx="431585" cy="396377"/>
        </a:xfrm>
        <a:prstGeom prst="rect">
          <a:avLst/>
        </a:prstGeom>
      </xdr:spPr>
    </xdr:pic>
    <xdr:clientData/>
  </xdr:twoCellAnchor>
  <xdr:twoCellAnchor editAs="oneCell">
    <xdr:from>
      <xdr:col>1</xdr:col>
      <xdr:colOff>1366706</xdr:colOff>
      <xdr:row>98</xdr:row>
      <xdr:rowOff>19592</xdr:rowOff>
    </xdr:from>
    <xdr:to>
      <xdr:col>2</xdr:col>
      <xdr:colOff>28</xdr:colOff>
      <xdr:row>100</xdr:row>
      <xdr:rowOff>837</xdr:rowOff>
    </xdr:to>
    <xdr:pic>
      <xdr:nvPicPr>
        <xdr:cNvPr id="3130" name="Picture 3129">
          <a:extLst>
            <a:ext uri="{FF2B5EF4-FFF2-40B4-BE49-F238E27FC236}">
              <a16:creationId xmlns:a16="http://schemas.microsoft.com/office/drawing/2014/main" id="{61006918-F892-9A4E-8313-FDE1A8F1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72796" y="19909893"/>
          <a:ext cx="433137" cy="386235"/>
        </a:xfrm>
        <a:prstGeom prst="rect">
          <a:avLst/>
        </a:prstGeom>
      </xdr:spPr>
    </xdr:pic>
    <xdr:clientData/>
  </xdr:twoCellAnchor>
  <xdr:twoCellAnchor editAs="oneCell">
    <xdr:from>
      <xdr:col>1</xdr:col>
      <xdr:colOff>1367763</xdr:colOff>
      <xdr:row>100</xdr:row>
      <xdr:rowOff>21332</xdr:rowOff>
    </xdr:from>
    <xdr:to>
      <xdr:col>2</xdr:col>
      <xdr:colOff>181</xdr:colOff>
      <xdr:row>102</xdr:row>
      <xdr:rowOff>7112</xdr:rowOff>
    </xdr:to>
    <xdr:pic>
      <xdr:nvPicPr>
        <xdr:cNvPr id="3132" name="Picture 3131">
          <a:extLst>
            <a:ext uri="{FF2B5EF4-FFF2-40B4-BE49-F238E27FC236}">
              <a16:creationId xmlns:a16="http://schemas.microsoft.com/office/drawing/2014/main" id="{D42DE56A-69EA-584F-BBCA-1464D80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75763" y="20252634"/>
          <a:ext cx="431585" cy="3889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1362924</xdr:colOff>
      <xdr:row>102</xdr:row>
      <xdr:rowOff>24558</xdr:rowOff>
    </xdr:from>
    <xdr:to>
      <xdr:col>1</xdr:col>
      <xdr:colOff>1794509</xdr:colOff>
      <xdr:row>104</xdr:row>
      <xdr:rowOff>254</xdr:rowOff>
    </xdr:to>
    <xdr:pic>
      <xdr:nvPicPr>
        <xdr:cNvPr id="3133" name="Picture 3132">
          <a:extLst>
            <a:ext uri="{FF2B5EF4-FFF2-40B4-BE49-F238E27FC236}">
              <a16:creationId xmlns:a16="http://schemas.microsoft.com/office/drawing/2014/main" id="{7FB2E8DE-704E-A04E-BC72-DB463F008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70924" y="20659034"/>
          <a:ext cx="431585" cy="3889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1558180</xdr:colOff>
      <xdr:row>110</xdr:row>
      <xdr:rowOff>202130</xdr:rowOff>
    </xdr:from>
    <xdr:to>
      <xdr:col>1</xdr:col>
      <xdr:colOff>1795862</xdr:colOff>
      <xdr:row>112</xdr:row>
      <xdr:rowOff>6836</xdr:rowOff>
    </xdr:to>
    <xdr:pic>
      <xdr:nvPicPr>
        <xdr:cNvPr id="3134" name="Picture 3133">
          <a:extLst>
            <a:ext uri="{FF2B5EF4-FFF2-40B4-BE49-F238E27FC236}">
              <a16:creationId xmlns:a16="http://schemas.microsoft.com/office/drawing/2014/main" id="{5FB845F1-43E8-D244-A440-704A2507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7520" y="22743792"/>
          <a:ext cx="237682" cy="213520"/>
        </a:xfrm>
        <a:prstGeom prst="rect">
          <a:avLst/>
        </a:prstGeom>
      </xdr:spPr>
    </xdr:pic>
    <xdr:clientData/>
  </xdr:twoCellAnchor>
  <xdr:twoCellAnchor editAs="oneCell">
    <xdr:from>
      <xdr:col>1</xdr:col>
      <xdr:colOff>1372588</xdr:colOff>
      <xdr:row>112</xdr:row>
      <xdr:rowOff>19437</xdr:rowOff>
    </xdr:from>
    <xdr:to>
      <xdr:col>2</xdr:col>
      <xdr:colOff>1377</xdr:colOff>
      <xdr:row>113</xdr:row>
      <xdr:rowOff>192691</xdr:rowOff>
    </xdr:to>
    <xdr:pic>
      <xdr:nvPicPr>
        <xdr:cNvPr id="3135" name="Picture 3134">
          <a:extLst>
            <a:ext uri="{FF2B5EF4-FFF2-40B4-BE49-F238E27FC236}">
              <a16:creationId xmlns:a16="http://schemas.microsoft.com/office/drawing/2014/main" id="{9EC87E8E-17FA-5847-88EF-1548E04DD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1928" y="22969912"/>
          <a:ext cx="431585" cy="38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1378307</xdr:colOff>
      <xdr:row>114</xdr:row>
      <xdr:rowOff>9188</xdr:rowOff>
    </xdr:from>
    <xdr:to>
      <xdr:col>2</xdr:col>
      <xdr:colOff>7096</xdr:colOff>
      <xdr:row>115</xdr:row>
      <xdr:rowOff>195578</xdr:rowOff>
    </xdr:to>
    <xdr:pic>
      <xdr:nvPicPr>
        <xdr:cNvPr id="3136" name="Picture 3135">
          <a:extLst>
            <a:ext uri="{FF2B5EF4-FFF2-40B4-BE49-F238E27FC236}">
              <a16:creationId xmlns:a16="http://schemas.microsoft.com/office/drawing/2014/main" id="{1D4696F6-B458-A542-8D79-99783714B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6307" y="23250188"/>
          <a:ext cx="433064" cy="387839"/>
        </a:xfrm>
        <a:prstGeom prst="rect">
          <a:avLst/>
        </a:prstGeom>
      </xdr:spPr>
    </xdr:pic>
    <xdr:clientData/>
  </xdr:twoCellAnchor>
  <xdr:twoCellAnchor editAs="oneCell">
    <xdr:from>
      <xdr:col>1</xdr:col>
      <xdr:colOff>1377432</xdr:colOff>
      <xdr:row>118</xdr:row>
      <xdr:rowOff>201002</xdr:rowOff>
    </xdr:from>
    <xdr:to>
      <xdr:col>2</xdr:col>
      <xdr:colOff>6221</xdr:colOff>
      <xdr:row>120</xdr:row>
      <xdr:rowOff>185944</xdr:rowOff>
    </xdr:to>
    <xdr:pic>
      <xdr:nvPicPr>
        <xdr:cNvPr id="3137" name="Picture 3136">
          <a:extLst>
            <a:ext uri="{FF2B5EF4-FFF2-40B4-BE49-F238E27FC236}">
              <a16:creationId xmlns:a16="http://schemas.microsoft.com/office/drawing/2014/main" id="{03C810DA-318F-D846-8D92-47A55EEB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85432" y="24926588"/>
          <a:ext cx="433064" cy="387839"/>
        </a:xfrm>
        <a:prstGeom prst="rect">
          <a:avLst/>
        </a:prstGeom>
      </xdr:spPr>
    </xdr:pic>
    <xdr:clientData/>
  </xdr:twoCellAnchor>
  <xdr:twoCellAnchor editAs="oneCell">
    <xdr:from>
      <xdr:col>1</xdr:col>
      <xdr:colOff>1559520</xdr:colOff>
      <xdr:row>120</xdr:row>
      <xdr:rowOff>201292</xdr:rowOff>
    </xdr:from>
    <xdr:to>
      <xdr:col>2</xdr:col>
      <xdr:colOff>617</xdr:colOff>
      <xdr:row>122</xdr:row>
      <xdr:rowOff>5997</xdr:rowOff>
    </xdr:to>
    <xdr:pic>
      <xdr:nvPicPr>
        <xdr:cNvPr id="3139" name="Picture 3138">
          <a:extLst>
            <a:ext uri="{FF2B5EF4-FFF2-40B4-BE49-F238E27FC236}">
              <a16:creationId xmlns:a16="http://schemas.microsoft.com/office/drawing/2014/main" id="{3373999F-2C5C-FC4B-BD51-9542D87C0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67520" y="25461592"/>
          <a:ext cx="237682" cy="211107"/>
        </a:xfrm>
        <a:prstGeom prst="rect">
          <a:avLst/>
        </a:prstGeom>
      </xdr:spPr>
    </xdr:pic>
    <xdr:clientData/>
  </xdr:twoCellAnchor>
  <xdr:twoCellAnchor editAs="oneCell">
    <xdr:from>
      <xdr:col>1</xdr:col>
      <xdr:colOff>1396999</xdr:colOff>
      <xdr:row>117</xdr:row>
      <xdr:rowOff>40019</xdr:rowOff>
    </xdr:from>
    <xdr:to>
      <xdr:col>1</xdr:col>
      <xdr:colOff>1792182</xdr:colOff>
      <xdr:row>117</xdr:row>
      <xdr:rowOff>591206</xdr:rowOff>
    </xdr:to>
    <xdr:pic>
      <xdr:nvPicPr>
        <xdr:cNvPr id="3124" name="Picture 3123">
          <a:extLst>
            <a:ext uri="{FF2B5EF4-FFF2-40B4-BE49-F238E27FC236}">
              <a16:creationId xmlns:a16="http://schemas.microsoft.com/office/drawing/2014/main" id="{B8DF4893-000C-C749-8D4B-0ADE5E580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4999" y="24117467"/>
          <a:ext cx="395183" cy="551187"/>
        </a:xfrm>
        <a:prstGeom prst="rect">
          <a:avLst/>
        </a:prstGeom>
      </xdr:spPr>
    </xdr:pic>
    <xdr:clientData/>
  </xdr:twoCellAnchor>
  <xdr:twoCellAnchor>
    <xdr:from>
      <xdr:col>11</xdr:col>
      <xdr:colOff>82315</xdr:colOff>
      <xdr:row>115</xdr:row>
      <xdr:rowOff>176390</xdr:rowOff>
    </xdr:from>
    <xdr:to>
      <xdr:col>17</xdr:col>
      <xdr:colOff>552685</xdr:colOff>
      <xdr:row>123</xdr:row>
      <xdr:rowOff>199907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A8074B-CD25-8CB3-E10F-8A8BF579DE7A}"/>
            </a:ext>
          </a:extLst>
        </xdr:cNvPr>
        <xdr:cNvSpPr txBox="1"/>
      </xdr:nvSpPr>
      <xdr:spPr>
        <a:xfrm>
          <a:off x="13017500" y="24870834"/>
          <a:ext cx="6185370" cy="253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Cost Breakdown example</a:t>
          </a:r>
          <a:r>
            <a:rPr lang="en-AU" sz="14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for</a:t>
          </a:r>
          <a:r>
            <a:rPr lang="en-AU" sz="14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Pharma:</a:t>
          </a:r>
        </a:p>
        <a:p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Lost Revenue: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For a company with an $8 million annual turnover, the daily revenue would be approximately </a:t>
          </a:r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$22,000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($8 million / 365 days).</a:t>
          </a:r>
        </a:p>
        <a:p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Fixed Costs: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Fixed operational costs (e.g., salaries, utilities, rent) continue to accrue during delays. Assuming fixed costs are around 40% of turnover, that could add up to about </a:t>
          </a:r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$8,800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per day.</a:t>
          </a:r>
        </a:p>
        <a:p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Additional Costs: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Potential additional costs for rescheduling production, rework, or expedited shipping to make up for lost time might add another </a:t>
          </a:r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$5,000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to </a:t>
          </a:r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$10,000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per day.</a:t>
          </a:r>
        </a:p>
        <a:p>
          <a:endParaRPr lang="en-AU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AU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Estimated Total Cost of Delay:</a:t>
          </a:r>
        </a:p>
        <a:p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Per Day: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A small pharma company might face costs of </a:t>
          </a:r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$35,000 to $40,000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per day during an operational delay.</a:t>
          </a:r>
        </a:p>
        <a:p>
          <a:r>
            <a:rPr lang="en-AU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Impact Consideration:</a:t>
          </a:r>
        </a:p>
        <a:p>
          <a:r>
            <a:rPr lang="en-A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Proportional Impact:</a:t>
          </a:r>
          <a:r>
            <a:rPr lang="en-A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While the absolute cost is lower than in large pharma companies, the relative impact on the bottom line for a small company is much greater, as they may lack the financial buffers to absorb these losses.</a:t>
          </a:r>
        </a:p>
        <a:p>
          <a:endParaRPr lang="en-GB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Vincent Garcia" id="{01237D78-A818-E348-B595-B0A79BFC570D}" userId="S::vincent@docufen.com::246665bd-84b1-48c6-8207-dceb0c08141a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16" dT="2024-05-30T06:19:25.01" personId="{01237D78-A818-E348-B595-B0A79BFC570D}" id="{7FCF86BB-0BE5-384D-8C2A-EC9CE07E4AA0}">
    <text>Reviewer finds error to be updated - travel to production to find the person who forgot to enter a reason for change after a correction, then back to your office.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oom.com/share/d99c434e73904288a1fd6104f7daaebf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4268F-C161-A047-9DB4-1A3631CC9B84}">
  <dimension ref="A1:BU1172"/>
  <sheetViews>
    <sheetView zoomScale="81" zoomScaleNormal="100" workbookViewId="0">
      <selection activeCell="A2" sqref="A2"/>
    </sheetView>
  </sheetViews>
  <sheetFormatPr baseColWidth="10" defaultRowHeight="16" x14ac:dyDescent="0.25"/>
  <cols>
    <col min="1" max="1" width="34.5" style="134" customWidth="1"/>
    <col min="2" max="3" width="10.83203125" style="135"/>
    <col min="4" max="4" width="11.83203125" style="135" bestFit="1" customWidth="1"/>
    <col min="5" max="6" width="11.6640625" style="135" bestFit="1" customWidth="1"/>
    <col min="7" max="7" width="10.83203125" style="135" customWidth="1"/>
    <col min="8" max="8" width="15.33203125" style="135" customWidth="1"/>
    <col min="9" max="9" width="8" style="135" customWidth="1"/>
    <col min="10" max="10" width="10.83203125" style="135" customWidth="1"/>
    <col min="11" max="11" width="10.83203125" style="135"/>
    <col min="12" max="12" width="10.83203125" style="135" customWidth="1"/>
    <col min="13" max="14" width="10.83203125" style="135"/>
    <col min="15" max="15" width="11.6640625" style="135" customWidth="1"/>
    <col min="16" max="18" width="10.83203125" style="135"/>
    <col min="19" max="19" width="16" style="135" customWidth="1"/>
    <col min="20" max="16384" width="10.83203125" style="135"/>
  </cols>
  <sheetData>
    <row r="1" spans="1:73" ht="69" x14ac:dyDescent="0.85">
      <c r="A1" s="165" t="s">
        <v>199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</row>
    <row r="2" spans="1:73" x14ac:dyDescent="0.25">
      <c r="B2" s="134"/>
      <c r="D2" s="134"/>
      <c r="E2" s="134"/>
      <c r="F2" s="134"/>
      <c r="G2" s="134"/>
      <c r="H2" s="134"/>
      <c r="I2" s="134"/>
      <c r="J2" s="134"/>
      <c r="K2" s="134"/>
      <c r="L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</row>
    <row r="3" spans="1:73" ht="103" x14ac:dyDescent="1.25">
      <c r="A3" s="139"/>
      <c r="B3" s="164">
        <f>F311</f>
        <v>4.3125999999999998</v>
      </c>
      <c r="C3" s="164"/>
      <c r="D3" s="164"/>
      <c r="E3" s="164"/>
      <c r="F3" s="164"/>
      <c r="G3" s="164"/>
      <c r="H3" s="136"/>
      <c r="I3" s="136"/>
      <c r="J3" s="166">
        <f>G313</f>
        <v>0.54</v>
      </c>
      <c r="K3" s="166"/>
      <c r="L3" s="166"/>
      <c r="M3" s="166"/>
      <c r="N3" s="166"/>
      <c r="O3" s="166"/>
      <c r="P3" s="166"/>
      <c r="Q3" s="166"/>
      <c r="R3" s="166"/>
      <c r="S3" s="15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AZ3" s="134"/>
      <c r="BA3" s="134"/>
      <c r="BB3" s="134"/>
      <c r="BC3" s="134"/>
      <c r="BD3" s="134"/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</row>
    <row r="4" spans="1:73" ht="17" x14ac:dyDescent="0.25">
      <c r="B4" s="134"/>
      <c r="C4" s="137" t="s">
        <v>201</v>
      </c>
      <c r="D4" s="134"/>
      <c r="E4" s="134"/>
      <c r="F4" s="134"/>
      <c r="G4" s="134"/>
      <c r="H4" s="134"/>
      <c r="I4" s="134"/>
      <c r="J4" s="134"/>
      <c r="K4" s="134"/>
      <c r="L4" s="134"/>
      <c r="M4" s="134" t="s">
        <v>197</v>
      </c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</row>
    <row r="5" spans="1:73" x14ac:dyDescent="0.25"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</row>
    <row r="6" spans="1:73" x14ac:dyDescent="0.25"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</row>
    <row r="7" spans="1:73" x14ac:dyDescent="0.25"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</row>
    <row r="8" spans="1:73" x14ac:dyDescent="0.25"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</row>
    <row r="9" spans="1:73" x14ac:dyDescent="0.25"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</row>
    <row r="10" spans="1:73" x14ac:dyDescent="0.25"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</row>
    <row r="11" spans="1:73" x14ac:dyDescent="0.25"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</row>
    <row r="12" spans="1:73" x14ac:dyDescent="0.25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</row>
    <row r="13" spans="1:73" x14ac:dyDescent="0.25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</row>
    <row r="14" spans="1:73" x14ac:dyDescent="0.25"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</row>
    <row r="15" spans="1:73" x14ac:dyDescent="0.25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</row>
    <row r="16" spans="1:73" x14ac:dyDescent="0.25"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</row>
    <row r="17" spans="2:73" x14ac:dyDescent="0.25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</row>
    <row r="18" spans="2:73" x14ac:dyDescent="0.25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</row>
    <row r="19" spans="2:73" x14ac:dyDescent="0.25"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</row>
    <row r="20" spans="2:73" x14ac:dyDescent="0.25"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</row>
    <row r="21" spans="2:73" x14ac:dyDescent="0.25"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</row>
    <row r="22" spans="2:73" x14ac:dyDescent="0.25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</row>
    <row r="23" spans="2:73" x14ac:dyDescent="0.25"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</row>
    <row r="24" spans="2:73" x14ac:dyDescent="0.25"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</row>
    <row r="25" spans="2:73" x14ac:dyDescent="0.25"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</row>
    <row r="26" spans="2:73" x14ac:dyDescent="0.25"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</row>
    <row r="27" spans="2:73" x14ac:dyDescent="0.25"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</row>
    <row r="28" spans="2:73" x14ac:dyDescent="0.25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</row>
    <row r="29" spans="2:73" x14ac:dyDescent="0.25"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</row>
    <row r="30" spans="2:73" x14ac:dyDescent="0.25"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</row>
    <row r="31" spans="2:73" x14ac:dyDescent="0.25"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</row>
    <row r="32" spans="2:73" x14ac:dyDescent="0.25"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</row>
    <row r="33" spans="2:73" x14ac:dyDescent="0.25"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</row>
    <row r="34" spans="2:73" x14ac:dyDescent="0.25"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</row>
    <row r="35" spans="2:73" x14ac:dyDescent="0.25"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</row>
    <row r="36" spans="2:73" x14ac:dyDescent="0.25"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</row>
    <row r="37" spans="2:73" x14ac:dyDescent="0.25"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</row>
    <row r="38" spans="2:73" x14ac:dyDescent="0.25"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</row>
    <row r="39" spans="2:73" x14ac:dyDescent="0.25"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</row>
    <row r="40" spans="2:73" x14ac:dyDescent="0.25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</row>
    <row r="41" spans="2:73" x14ac:dyDescent="0.25"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</row>
    <row r="42" spans="2:73" x14ac:dyDescent="0.25"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</row>
    <row r="43" spans="2:73" x14ac:dyDescent="0.25"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</row>
    <row r="44" spans="2:73" x14ac:dyDescent="0.25"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</row>
    <row r="45" spans="2:73" x14ac:dyDescent="0.25"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</row>
    <row r="46" spans="2:73" x14ac:dyDescent="0.25"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</row>
    <row r="47" spans="2:73" x14ac:dyDescent="0.25"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</row>
    <row r="48" spans="2:73" x14ac:dyDescent="0.25"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</row>
    <row r="49" spans="2:73" x14ac:dyDescent="0.25"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</row>
    <row r="50" spans="2:73" x14ac:dyDescent="0.25"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</row>
    <row r="51" spans="2:73" x14ac:dyDescent="0.25"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</row>
    <row r="52" spans="2:73" x14ac:dyDescent="0.25"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</row>
    <row r="53" spans="2:73" x14ac:dyDescent="0.25"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</row>
    <row r="54" spans="2:73" ht="31" customHeight="1" x14ac:dyDescent="0.25">
      <c r="B54" s="134"/>
      <c r="C54" s="134"/>
      <c r="D54" s="134"/>
      <c r="E54" s="134"/>
      <c r="F54" s="134"/>
      <c r="G54" s="134"/>
      <c r="H54" s="134"/>
      <c r="I54" s="134"/>
      <c r="J54" s="155" t="s">
        <v>200</v>
      </c>
      <c r="K54" s="156"/>
      <c r="L54" s="156"/>
      <c r="M54" s="156"/>
      <c r="N54" s="156"/>
      <c r="O54" s="156"/>
      <c r="P54" s="156"/>
      <c r="Q54" s="156"/>
      <c r="R54" s="156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</row>
    <row r="55" spans="2:73" x14ac:dyDescent="0.25">
      <c r="B55" s="134"/>
      <c r="C55" s="134"/>
      <c r="D55" s="134"/>
      <c r="E55" s="134"/>
      <c r="F55" s="134"/>
      <c r="G55" s="134"/>
      <c r="H55" s="134"/>
      <c r="I55" s="134"/>
      <c r="J55" s="156"/>
      <c r="K55" s="156"/>
      <c r="L55" s="156"/>
      <c r="M55" s="156"/>
      <c r="N55" s="156"/>
      <c r="O55" s="156"/>
      <c r="P55" s="156"/>
      <c r="Q55" s="156"/>
      <c r="R55" s="156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</row>
    <row r="56" spans="2:73" x14ac:dyDescent="0.25">
      <c r="B56" s="134"/>
      <c r="C56" s="134"/>
      <c r="D56" s="134"/>
      <c r="E56" s="134"/>
      <c r="F56" s="134"/>
      <c r="G56" s="134"/>
      <c r="H56" s="134"/>
      <c r="I56" s="134"/>
      <c r="J56" s="156"/>
      <c r="K56" s="156"/>
      <c r="L56" s="156"/>
      <c r="M56" s="156"/>
      <c r="N56" s="156"/>
      <c r="O56" s="156"/>
      <c r="P56" s="156"/>
      <c r="Q56" s="156"/>
      <c r="R56" s="156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</row>
    <row r="57" spans="2:73" x14ac:dyDescent="0.25">
      <c r="B57" s="134"/>
      <c r="C57" s="134"/>
      <c r="D57" s="134"/>
      <c r="E57" s="134"/>
      <c r="F57" s="134"/>
      <c r="G57" s="134"/>
      <c r="H57" s="134"/>
      <c r="I57" s="134"/>
      <c r="J57" s="156"/>
      <c r="K57" s="156"/>
      <c r="L57" s="156"/>
      <c r="M57" s="156"/>
      <c r="N57" s="156"/>
      <c r="O57" s="156"/>
      <c r="P57" s="156"/>
      <c r="Q57" s="156"/>
      <c r="R57" s="156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</row>
    <row r="58" spans="2:73" x14ac:dyDescent="0.25">
      <c r="B58" s="134"/>
      <c r="C58" s="134"/>
      <c r="D58" s="134"/>
      <c r="E58" s="134"/>
      <c r="F58" s="134"/>
      <c r="G58" s="134"/>
      <c r="H58" s="134"/>
      <c r="I58" s="134"/>
      <c r="J58" s="156"/>
      <c r="K58" s="157"/>
      <c r="L58" s="158">
        <f>'Cost Calculator'!D14</f>
        <v>10000</v>
      </c>
      <c r="M58" s="159" t="s">
        <v>196</v>
      </c>
      <c r="N58" s="156"/>
      <c r="O58" s="156"/>
      <c r="P58" s="156"/>
      <c r="Q58" s="156"/>
      <c r="R58" s="156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</row>
    <row r="59" spans="2:73" x14ac:dyDescent="0.25">
      <c r="B59" s="134"/>
      <c r="C59" s="134"/>
      <c r="D59" s="134"/>
      <c r="E59" s="134"/>
      <c r="F59" s="134"/>
      <c r="G59" s="134"/>
      <c r="H59" s="134"/>
      <c r="I59" s="134"/>
      <c r="J59" s="156"/>
      <c r="K59" s="156"/>
      <c r="L59" s="160">
        <f>SUM(K61:K65)/L58</f>
        <v>0.54</v>
      </c>
      <c r="M59" s="159" t="s">
        <v>194</v>
      </c>
      <c r="N59" s="156"/>
      <c r="O59" s="156"/>
      <c r="P59" s="156"/>
      <c r="Q59" s="156"/>
      <c r="R59" s="156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</row>
    <row r="60" spans="2:73" x14ac:dyDescent="0.25">
      <c r="B60" s="134"/>
      <c r="C60" s="134"/>
      <c r="D60" s="134"/>
      <c r="E60" s="134"/>
      <c r="F60" s="134"/>
      <c r="G60" s="134"/>
      <c r="H60" s="134"/>
      <c r="I60" s="134"/>
      <c r="J60" s="156"/>
      <c r="K60" s="156"/>
      <c r="L60" s="156"/>
      <c r="M60" s="156"/>
      <c r="N60" s="156"/>
      <c r="O60" s="156"/>
      <c r="P60" s="156"/>
      <c r="Q60" s="156"/>
      <c r="R60" s="156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</row>
    <row r="61" spans="2:73" x14ac:dyDescent="0.25">
      <c r="B61" s="134"/>
      <c r="C61" s="134"/>
      <c r="D61" s="134"/>
      <c r="E61" s="134"/>
      <c r="F61" s="134"/>
      <c r="G61" s="134"/>
      <c r="H61" s="134"/>
      <c r="I61" s="134"/>
      <c r="J61" s="156"/>
      <c r="K61" s="161">
        <f>MIN('Cost Calculator'!D14, 1000) * 0.79</f>
        <v>790</v>
      </c>
      <c r="L61" s="162" t="s">
        <v>189</v>
      </c>
      <c r="M61" s="156"/>
      <c r="N61" s="156"/>
      <c r="O61" s="156"/>
      <c r="P61" s="156"/>
      <c r="Q61" s="156"/>
      <c r="R61" s="156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</row>
    <row r="62" spans="2:73" x14ac:dyDescent="0.25">
      <c r="B62" s="134"/>
      <c r="C62" s="134"/>
      <c r="D62" s="134"/>
      <c r="E62" s="134"/>
      <c r="F62" s="134"/>
      <c r="G62" s="134"/>
      <c r="H62" s="134"/>
      <c r="I62" s="134"/>
      <c r="J62" s="156"/>
      <c r="K62" s="161">
        <f>MAX(MIN('Cost Calculator'!D14 - 1000, 4000), 0) * 0.59</f>
        <v>2360</v>
      </c>
      <c r="L62" s="162" t="s">
        <v>190</v>
      </c>
      <c r="M62" s="156"/>
      <c r="N62" s="156"/>
      <c r="O62" s="156"/>
      <c r="P62" s="156"/>
      <c r="Q62" s="156"/>
      <c r="R62" s="156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</row>
    <row r="63" spans="2:73" x14ac:dyDescent="0.25">
      <c r="B63" s="134"/>
      <c r="C63" s="134"/>
      <c r="D63" s="134"/>
      <c r="E63" s="134"/>
      <c r="F63" s="134"/>
      <c r="G63" s="134"/>
      <c r="H63" s="134"/>
      <c r="I63" s="134"/>
      <c r="J63" s="156"/>
      <c r="K63" s="161">
        <f>MAX(MIN('Cost Calculator'!D14 - 5000, 5000), 0) * 0.45</f>
        <v>2250</v>
      </c>
      <c r="L63" s="162" t="s">
        <v>191</v>
      </c>
      <c r="M63" s="156"/>
      <c r="N63" s="156"/>
      <c r="O63" s="156"/>
      <c r="P63" s="156"/>
      <c r="Q63" s="156"/>
      <c r="R63" s="156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</row>
    <row r="64" spans="2:73" x14ac:dyDescent="0.25">
      <c r="B64" s="134"/>
      <c r="C64" s="134"/>
      <c r="D64" s="134"/>
      <c r="E64" s="134"/>
      <c r="F64" s="134"/>
      <c r="G64" s="134"/>
      <c r="H64" s="134"/>
      <c r="I64" s="134"/>
      <c r="J64" s="156"/>
      <c r="K64" s="161">
        <f>MAX(MIN('Cost Calculator'!D14 - 10000, 10000), 0) * 0.35</f>
        <v>0</v>
      </c>
      <c r="L64" s="162" t="s">
        <v>192</v>
      </c>
      <c r="M64" s="156"/>
      <c r="N64" s="156"/>
      <c r="O64" s="156"/>
      <c r="P64" s="156"/>
      <c r="Q64" s="156"/>
      <c r="R64" s="156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</row>
    <row r="65" spans="2:73" x14ac:dyDescent="0.25">
      <c r="B65" s="134"/>
      <c r="C65" s="134"/>
      <c r="D65" s="134"/>
      <c r="E65" s="134"/>
      <c r="F65" s="134"/>
      <c r="G65" s="134"/>
      <c r="H65" s="134"/>
      <c r="I65" s="134"/>
      <c r="J65" s="156"/>
      <c r="K65" s="161">
        <f>MAX('Cost Calculator'!D14 - 20000, 0) * 0.29</f>
        <v>0</v>
      </c>
      <c r="L65" s="162" t="s">
        <v>193</v>
      </c>
      <c r="M65" s="156"/>
      <c r="N65" s="156"/>
      <c r="O65" s="156"/>
      <c r="P65" s="156"/>
      <c r="Q65" s="156"/>
      <c r="R65" s="156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</row>
    <row r="66" spans="2:73" x14ac:dyDescent="0.25">
      <c r="B66" s="134"/>
      <c r="C66" s="134"/>
      <c r="D66" s="134"/>
      <c r="E66" s="134"/>
      <c r="F66" s="134"/>
      <c r="G66" s="134"/>
      <c r="H66" s="134"/>
      <c r="I66" s="134"/>
      <c r="J66" s="156"/>
      <c r="K66" s="156"/>
      <c r="L66" s="156"/>
      <c r="M66" s="156"/>
      <c r="N66" s="156"/>
      <c r="O66" s="156"/>
      <c r="P66" s="156"/>
      <c r="Q66" s="156"/>
      <c r="R66" s="156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</row>
    <row r="67" spans="2:73" x14ac:dyDescent="0.25">
      <c r="B67" s="134"/>
      <c r="C67" s="134"/>
      <c r="D67" s="134"/>
      <c r="E67" s="134"/>
      <c r="F67" s="134"/>
      <c r="G67" s="134"/>
      <c r="H67" s="134"/>
      <c r="I67" s="134"/>
      <c r="J67" s="156"/>
      <c r="K67" s="156"/>
      <c r="L67" s="156"/>
      <c r="M67" s="156"/>
      <c r="N67" s="156"/>
      <c r="O67" s="156"/>
      <c r="P67" s="156"/>
      <c r="Q67" s="156"/>
      <c r="R67" s="156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</row>
    <row r="68" spans="2:73" x14ac:dyDescent="0.25">
      <c r="B68" s="134"/>
      <c r="C68" s="134"/>
      <c r="D68" s="134"/>
      <c r="E68" s="134"/>
      <c r="F68" s="134"/>
      <c r="G68" s="134"/>
      <c r="H68" s="134"/>
      <c r="I68" s="134"/>
      <c r="J68" s="156"/>
      <c r="K68" s="156"/>
      <c r="L68" s="156"/>
      <c r="M68" s="156"/>
      <c r="N68" s="156"/>
      <c r="O68" s="156"/>
      <c r="P68" s="156"/>
      <c r="Q68" s="156"/>
      <c r="R68" s="156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</row>
    <row r="69" spans="2:73" x14ac:dyDescent="0.25">
      <c r="B69" s="134"/>
      <c r="C69" s="134"/>
      <c r="D69" s="134"/>
      <c r="E69" s="134"/>
      <c r="F69" s="134"/>
      <c r="G69" s="134"/>
      <c r="H69" s="134"/>
      <c r="I69" s="134"/>
      <c r="J69" s="156"/>
      <c r="K69" s="156"/>
      <c r="L69" s="156"/>
      <c r="M69" s="156"/>
      <c r="N69" s="156"/>
      <c r="O69" s="156"/>
      <c r="P69" s="156"/>
      <c r="Q69" s="156"/>
      <c r="R69" s="156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</row>
    <row r="70" spans="2:73" x14ac:dyDescent="0.25">
      <c r="B70" s="134"/>
      <c r="C70" s="134"/>
      <c r="D70" s="134"/>
      <c r="E70" s="134"/>
      <c r="F70" s="134"/>
      <c r="G70" s="134"/>
      <c r="H70" s="134"/>
      <c r="I70" s="134"/>
      <c r="J70" s="156"/>
      <c r="K70" s="156"/>
      <c r="L70" s="156"/>
      <c r="M70" s="156"/>
      <c r="N70" s="156"/>
      <c r="O70" s="156"/>
      <c r="P70" s="156"/>
      <c r="Q70" s="156"/>
      <c r="R70" s="156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</row>
    <row r="71" spans="2:73" x14ac:dyDescent="0.25">
      <c r="B71" s="134"/>
      <c r="C71" s="134"/>
      <c r="D71" s="134"/>
      <c r="E71" s="134"/>
      <c r="F71" s="134"/>
      <c r="G71" s="134"/>
      <c r="H71" s="134"/>
      <c r="I71" s="134"/>
      <c r="J71" s="156"/>
      <c r="K71" s="156"/>
      <c r="L71" s="156"/>
      <c r="M71" s="156"/>
      <c r="N71" s="156"/>
      <c r="O71" s="156"/>
      <c r="P71" s="156"/>
      <c r="Q71" s="156"/>
      <c r="R71" s="156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</row>
    <row r="72" spans="2:73" x14ac:dyDescent="0.25">
      <c r="B72" s="134"/>
      <c r="C72" s="134"/>
      <c r="D72" s="134"/>
      <c r="E72" s="134"/>
      <c r="F72" s="134"/>
      <c r="G72" s="134"/>
      <c r="H72" s="134"/>
      <c r="I72" s="134"/>
      <c r="J72" s="156"/>
      <c r="K72" s="156"/>
      <c r="L72" s="156"/>
      <c r="M72" s="156"/>
      <c r="N72" s="156"/>
      <c r="O72" s="156"/>
      <c r="P72" s="156"/>
      <c r="Q72" s="156"/>
      <c r="R72" s="156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</row>
    <row r="73" spans="2:73" x14ac:dyDescent="0.25">
      <c r="B73" s="134"/>
      <c r="C73" s="134"/>
      <c r="D73" s="134"/>
      <c r="E73" s="134"/>
      <c r="F73" s="134"/>
      <c r="G73" s="134"/>
      <c r="H73" s="134"/>
      <c r="I73" s="134"/>
      <c r="J73" s="156"/>
      <c r="K73" s="156"/>
      <c r="L73" s="156"/>
      <c r="M73" s="156"/>
      <c r="N73" s="156"/>
      <c r="O73" s="156"/>
      <c r="P73" s="156"/>
      <c r="Q73" s="156"/>
      <c r="R73" s="156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</row>
    <row r="74" spans="2:73" x14ac:dyDescent="0.25">
      <c r="B74" s="134"/>
      <c r="C74" s="134"/>
      <c r="D74" s="134"/>
      <c r="E74" s="134"/>
      <c r="F74" s="134"/>
      <c r="G74" s="134"/>
      <c r="H74" s="134"/>
      <c r="I74" s="134"/>
      <c r="J74" s="156"/>
      <c r="K74" s="156"/>
      <c r="L74" s="156"/>
      <c r="M74" s="156"/>
      <c r="N74" s="156"/>
      <c r="O74" s="156"/>
      <c r="P74" s="156"/>
      <c r="Q74" s="156"/>
      <c r="R74" s="156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</row>
    <row r="75" spans="2:73" x14ac:dyDescent="0.25">
      <c r="B75" s="134"/>
      <c r="C75" s="134"/>
      <c r="D75" s="134"/>
      <c r="E75" s="134"/>
      <c r="F75" s="134"/>
      <c r="G75" s="134"/>
      <c r="H75" s="134"/>
      <c r="I75" s="134"/>
      <c r="J75" s="156"/>
      <c r="K75" s="156"/>
      <c r="L75" s="156"/>
      <c r="M75" s="156"/>
      <c r="N75" s="156"/>
      <c r="O75" s="156"/>
      <c r="P75" s="156"/>
      <c r="Q75" s="156"/>
      <c r="R75" s="156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</row>
    <row r="76" spans="2:73" x14ac:dyDescent="0.25">
      <c r="B76" s="134"/>
      <c r="C76" s="134"/>
      <c r="D76" s="134"/>
      <c r="E76" s="134"/>
      <c r="F76" s="134"/>
      <c r="G76" s="134"/>
      <c r="H76" s="134"/>
      <c r="I76" s="134"/>
      <c r="J76" s="156"/>
      <c r="K76" s="156"/>
      <c r="L76" s="156"/>
      <c r="M76" s="156"/>
      <c r="N76" s="156"/>
      <c r="O76" s="156"/>
      <c r="P76" s="156"/>
      <c r="Q76" s="156"/>
      <c r="R76" s="156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</row>
    <row r="77" spans="2:73" x14ac:dyDescent="0.25">
      <c r="B77" s="134"/>
      <c r="C77" s="134"/>
      <c r="D77" s="134"/>
      <c r="E77" s="134"/>
      <c r="F77" s="134"/>
      <c r="G77" s="134"/>
      <c r="H77" s="134"/>
      <c r="I77" s="134"/>
      <c r="J77" s="156"/>
      <c r="K77" s="156"/>
      <c r="L77" s="156"/>
      <c r="M77" s="156"/>
      <c r="N77" s="156"/>
      <c r="O77" s="156"/>
      <c r="P77" s="156"/>
      <c r="Q77" s="156"/>
      <c r="R77" s="156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</row>
    <row r="78" spans="2:73" x14ac:dyDescent="0.25">
      <c r="B78" s="134"/>
      <c r="C78" s="134"/>
      <c r="D78" s="134"/>
      <c r="E78" s="134"/>
      <c r="F78" s="134"/>
      <c r="G78" s="134"/>
      <c r="H78" s="134"/>
      <c r="I78" s="134"/>
      <c r="J78" s="156"/>
      <c r="K78" s="156"/>
      <c r="L78" s="156"/>
      <c r="M78" s="156"/>
      <c r="N78" s="156"/>
      <c r="O78" s="156"/>
      <c r="P78" s="156"/>
      <c r="Q78" s="156"/>
      <c r="R78" s="156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</row>
    <row r="79" spans="2:73" x14ac:dyDescent="0.25">
      <c r="B79" s="134"/>
      <c r="C79" s="134"/>
      <c r="D79" s="134"/>
      <c r="E79" s="134"/>
      <c r="F79" s="134"/>
      <c r="G79" s="134"/>
      <c r="H79" s="134"/>
      <c r="I79" s="134"/>
      <c r="J79" s="156"/>
      <c r="K79" s="156"/>
      <c r="L79" s="156"/>
      <c r="M79" s="156"/>
      <c r="N79" s="156"/>
      <c r="O79" s="156"/>
      <c r="P79" s="156"/>
      <c r="Q79" s="156"/>
      <c r="R79" s="156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</row>
    <row r="80" spans="2:73" x14ac:dyDescent="0.25">
      <c r="B80" s="134"/>
      <c r="C80" s="134"/>
      <c r="D80" s="134"/>
      <c r="E80" s="134"/>
      <c r="F80" s="134"/>
      <c r="G80" s="134"/>
      <c r="H80" s="134"/>
      <c r="I80" s="134"/>
      <c r="J80" s="156"/>
      <c r="K80" s="156"/>
      <c r="L80" s="156"/>
      <c r="M80" s="156"/>
      <c r="N80" s="156"/>
      <c r="O80" s="156"/>
      <c r="P80" s="156"/>
      <c r="Q80" s="156"/>
      <c r="R80" s="156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</row>
    <row r="81" spans="2:73" x14ac:dyDescent="0.25">
      <c r="B81" s="134"/>
      <c r="C81" s="134"/>
      <c r="D81" s="134"/>
      <c r="E81" s="134"/>
      <c r="F81" s="134"/>
      <c r="G81" s="134"/>
      <c r="H81" s="134"/>
      <c r="I81" s="134"/>
      <c r="J81" s="156"/>
      <c r="K81" s="156"/>
      <c r="L81" s="156"/>
      <c r="M81" s="156"/>
      <c r="N81" s="156"/>
      <c r="O81" s="156"/>
      <c r="P81" s="156"/>
      <c r="Q81" s="156"/>
      <c r="R81" s="156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</row>
    <row r="82" spans="2:73" x14ac:dyDescent="0.25">
      <c r="B82" s="134"/>
      <c r="C82" s="134"/>
      <c r="D82" s="134"/>
      <c r="E82" s="134"/>
      <c r="F82" s="134"/>
      <c r="G82" s="134"/>
      <c r="H82" s="134"/>
      <c r="I82" s="134"/>
      <c r="J82" s="156"/>
      <c r="K82" s="156"/>
      <c r="L82" s="156"/>
      <c r="M82" s="156"/>
      <c r="N82" s="156"/>
      <c r="O82" s="156"/>
      <c r="P82" s="156"/>
      <c r="Q82" s="156"/>
      <c r="R82" s="156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</row>
    <row r="83" spans="2:73" x14ac:dyDescent="0.25">
      <c r="F83" s="134"/>
      <c r="G83" s="134"/>
      <c r="H83" s="134"/>
      <c r="I83" s="134"/>
      <c r="J83" s="156"/>
      <c r="K83" s="156"/>
      <c r="L83" s="156"/>
      <c r="M83" s="156"/>
      <c r="N83" s="156"/>
      <c r="O83" s="156"/>
      <c r="P83" s="156"/>
      <c r="Q83" s="156"/>
      <c r="R83" s="156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</row>
    <row r="84" spans="2:73" x14ac:dyDescent="0.25">
      <c r="B84" s="134"/>
      <c r="C84" s="134"/>
      <c r="D84" s="134"/>
      <c r="E84" s="134"/>
      <c r="F84" s="134"/>
      <c r="G84" s="134"/>
      <c r="H84" s="134"/>
      <c r="I84" s="134"/>
      <c r="J84" s="156"/>
      <c r="K84" s="156"/>
      <c r="L84" s="156"/>
      <c r="M84" s="156"/>
      <c r="N84" s="156"/>
      <c r="O84" s="156"/>
      <c r="P84" s="156"/>
      <c r="Q84" s="156"/>
      <c r="R84" s="156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</row>
    <row r="85" spans="2:73" x14ac:dyDescent="0.25">
      <c r="B85" s="134"/>
      <c r="C85" s="134"/>
      <c r="D85" s="134"/>
      <c r="E85" s="134"/>
      <c r="F85" s="134"/>
      <c r="G85" s="134"/>
      <c r="H85" s="134"/>
      <c r="I85" s="134"/>
      <c r="J85" s="156"/>
      <c r="K85" s="156"/>
      <c r="L85" s="156"/>
      <c r="M85" s="156"/>
      <c r="N85" s="156"/>
      <c r="O85" s="156"/>
      <c r="P85" s="156"/>
      <c r="Q85" s="156"/>
      <c r="R85" s="156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</row>
    <row r="86" spans="2:73" x14ac:dyDescent="0.25">
      <c r="B86" s="134"/>
      <c r="C86" s="134"/>
      <c r="D86" s="134"/>
      <c r="E86" s="134"/>
      <c r="F86" s="134"/>
      <c r="G86" s="134"/>
      <c r="H86" s="134"/>
      <c r="I86" s="134"/>
      <c r="J86" s="156"/>
      <c r="K86" s="156"/>
      <c r="L86" s="156"/>
      <c r="M86" s="156"/>
      <c r="N86" s="156"/>
      <c r="O86" s="156"/>
      <c r="P86" s="156"/>
      <c r="Q86" s="156"/>
      <c r="R86" s="156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</row>
    <row r="87" spans="2:73" x14ac:dyDescent="0.25">
      <c r="B87" s="134"/>
      <c r="C87" s="134"/>
      <c r="D87" s="134"/>
      <c r="E87" s="134"/>
      <c r="F87" s="134"/>
      <c r="G87" s="134"/>
      <c r="H87" s="134"/>
      <c r="I87" s="134"/>
      <c r="J87" s="156"/>
      <c r="K87" s="156"/>
      <c r="L87" s="156"/>
      <c r="M87" s="156"/>
      <c r="N87" s="156"/>
      <c r="O87" s="156"/>
      <c r="P87" s="156"/>
      <c r="Q87" s="156"/>
      <c r="R87" s="156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</row>
    <row r="88" spans="2:73" x14ac:dyDescent="0.25">
      <c r="B88" s="134"/>
      <c r="C88" s="134"/>
      <c r="D88" s="134"/>
      <c r="E88" s="134"/>
      <c r="F88" s="134"/>
      <c r="G88" s="134"/>
      <c r="H88" s="134"/>
      <c r="I88" s="134"/>
      <c r="J88" s="156"/>
      <c r="K88" s="156"/>
      <c r="L88" s="156"/>
      <c r="M88" s="156"/>
      <c r="N88" s="156"/>
      <c r="O88" s="156"/>
      <c r="P88" s="156"/>
      <c r="Q88" s="156"/>
      <c r="R88" s="156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</row>
    <row r="89" spans="2:73" x14ac:dyDescent="0.25">
      <c r="B89" s="134"/>
      <c r="C89" s="134"/>
      <c r="D89" s="134"/>
      <c r="E89" s="134"/>
      <c r="F89" s="134"/>
      <c r="G89" s="134"/>
      <c r="H89" s="134"/>
      <c r="I89" s="134"/>
      <c r="J89" s="156"/>
      <c r="K89" s="156"/>
      <c r="L89" s="156"/>
      <c r="M89" s="156"/>
      <c r="N89" s="156"/>
      <c r="O89" s="156"/>
      <c r="P89" s="156"/>
      <c r="Q89" s="156"/>
      <c r="R89" s="156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</row>
    <row r="90" spans="2:73" x14ac:dyDescent="0.25">
      <c r="B90" s="134"/>
      <c r="C90" s="134"/>
      <c r="D90" s="134"/>
      <c r="E90" s="134"/>
      <c r="F90" s="134"/>
      <c r="G90" s="134"/>
      <c r="H90" s="134"/>
      <c r="I90" s="134"/>
      <c r="J90" s="156"/>
      <c r="K90" s="156"/>
      <c r="L90" s="156"/>
      <c r="M90" s="156"/>
      <c r="N90" s="156"/>
      <c r="O90" s="156"/>
      <c r="P90" s="156"/>
      <c r="Q90" s="156"/>
      <c r="R90" s="156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</row>
    <row r="91" spans="2:73" x14ac:dyDescent="0.25">
      <c r="B91" s="134"/>
      <c r="C91" s="134"/>
      <c r="D91" s="134"/>
      <c r="E91" s="134"/>
      <c r="F91" s="134"/>
      <c r="G91" s="134"/>
      <c r="H91" s="134"/>
      <c r="I91" s="134"/>
      <c r="J91" s="156"/>
      <c r="K91" s="156"/>
      <c r="L91" s="156"/>
      <c r="M91" s="156"/>
      <c r="N91" s="156"/>
      <c r="O91" s="156"/>
      <c r="P91" s="156"/>
      <c r="Q91" s="156"/>
      <c r="R91" s="156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</row>
    <row r="92" spans="2:73" x14ac:dyDescent="0.25">
      <c r="B92" s="134"/>
      <c r="C92" s="134"/>
      <c r="D92" s="134"/>
      <c r="E92" s="134"/>
      <c r="F92" s="134"/>
      <c r="G92" s="134"/>
      <c r="H92" s="134"/>
      <c r="I92" s="134"/>
      <c r="J92" s="156"/>
      <c r="K92" s="156"/>
      <c r="L92" s="156"/>
      <c r="M92" s="156"/>
      <c r="N92" s="156"/>
      <c r="O92" s="156"/>
      <c r="P92" s="156"/>
      <c r="Q92" s="156"/>
      <c r="R92" s="156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</row>
    <row r="93" spans="2:73" x14ac:dyDescent="0.25">
      <c r="B93" s="134"/>
      <c r="C93" s="134"/>
      <c r="D93" s="134"/>
      <c r="E93" s="134"/>
      <c r="F93" s="134"/>
      <c r="G93" s="134"/>
      <c r="H93" s="134"/>
      <c r="I93" s="134"/>
      <c r="J93" s="156"/>
      <c r="K93" s="156"/>
      <c r="L93" s="156"/>
      <c r="M93" s="156"/>
      <c r="N93" s="156"/>
      <c r="O93" s="156"/>
      <c r="P93" s="156"/>
      <c r="Q93" s="156"/>
      <c r="R93" s="156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</row>
    <row r="94" spans="2:73" x14ac:dyDescent="0.25"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</row>
    <row r="95" spans="2:73" x14ac:dyDescent="0.25"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</row>
    <row r="96" spans="2:73" x14ac:dyDescent="0.25"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</row>
    <row r="97" spans="2:73" x14ac:dyDescent="0.25"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</row>
    <row r="98" spans="2:73" x14ac:dyDescent="0.25"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</row>
    <row r="99" spans="2:73" ht="69" x14ac:dyDescent="0.25">
      <c r="B99" s="134"/>
      <c r="C99" s="134"/>
      <c r="D99" s="134"/>
      <c r="E99" s="134"/>
      <c r="F99" s="134"/>
      <c r="G99" s="140"/>
      <c r="H99" s="163"/>
      <c r="I99" s="163"/>
      <c r="J99" s="163"/>
      <c r="K99" s="163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</row>
    <row r="100" spans="2:73" x14ac:dyDescent="0.25"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</row>
    <row r="101" spans="2:73" x14ac:dyDescent="0.25"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</row>
    <row r="102" spans="2:73" x14ac:dyDescent="0.25"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</row>
    <row r="103" spans="2:73" x14ac:dyDescent="0.25"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</row>
    <row r="104" spans="2:73" x14ac:dyDescent="0.25"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</row>
    <row r="105" spans="2:73" x14ac:dyDescent="0.25"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</row>
    <row r="106" spans="2:73" x14ac:dyDescent="0.25"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</row>
    <row r="107" spans="2:73" x14ac:dyDescent="0.25"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</row>
    <row r="108" spans="2:73" x14ac:dyDescent="0.25"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</row>
    <row r="109" spans="2:73" x14ac:dyDescent="0.25"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</row>
    <row r="110" spans="2:73" x14ac:dyDescent="0.25"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</row>
    <row r="111" spans="2:73" x14ac:dyDescent="0.25"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</row>
    <row r="112" spans="2:73" x14ac:dyDescent="0.25"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</row>
    <row r="113" spans="1:73" x14ac:dyDescent="0.25"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</row>
    <row r="114" spans="1:73" x14ac:dyDescent="0.25"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</row>
    <row r="115" spans="1:73" x14ac:dyDescent="0.25"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</row>
    <row r="116" spans="1:73" x14ac:dyDescent="0.25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34"/>
      <c r="BO116" s="134"/>
      <c r="BP116" s="134"/>
      <c r="BQ116" s="134"/>
      <c r="BR116" s="134"/>
      <c r="BS116" s="134"/>
      <c r="BT116" s="134"/>
      <c r="BU116" s="134"/>
    </row>
    <row r="117" spans="1:73" x14ac:dyDescent="0.25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</row>
    <row r="118" spans="1:73" x14ac:dyDescent="0.25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</row>
    <row r="119" spans="1:73" x14ac:dyDescent="0.25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</row>
    <row r="120" spans="1:73" x14ac:dyDescent="0.25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/>
      <c r="BI120" s="141"/>
      <c r="BJ120" s="141"/>
      <c r="BK120" s="141"/>
      <c r="BL120" s="141"/>
      <c r="BM120" s="141"/>
    </row>
    <row r="121" spans="1:73" x14ac:dyDescent="0.25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</row>
    <row r="122" spans="1:73" x14ac:dyDescent="0.25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</row>
    <row r="123" spans="1:73" x14ac:dyDescent="0.25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</row>
    <row r="124" spans="1:73" x14ac:dyDescent="0.25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</row>
    <row r="125" spans="1:73" x14ac:dyDescent="0.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</row>
    <row r="126" spans="1:73" x14ac:dyDescent="0.25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</row>
    <row r="127" spans="1:73" x14ac:dyDescent="0.25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</row>
    <row r="128" spans="1:73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</row>
    <row r="129" spans="1:65" x14ac:dyDescent="0.25">
      <c r="A129" s="141"/>
      <c r="B129" s="141"/>
      <c r="C129" s="141"/>
      <c r="D129" s="141"/>
      <c r="E129" s="141"/>
      <c r="F129" s="141"/>
      <c r="G129" s="141"/>
      <c r="H129" s="142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</row>
    <row r="130" spans="1:65" x14ac:dyDescent="0.25">
      <c r="A130" s="141"/>
      <c r="B130" s="141"/>
      <c r="C130" s="141"/>
      <c r="D130" s="141"/>
      <c r="E130" s="141"/>
      <c r="F130" s="141"/>
      <c r="G130" s="141"/>
      <c r="H130" s="142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</row>
    <row r="131" spans="1:65" x14ac:dyDescent="0.25">
      <c r="A131" s="141"/>
      <c r="B131" s="141"/>
      <c r="C131" s="141"/>
      <c r="D131" s="141"/>
      <c r="E131" s="141"/>
      <c r="F131" s="141"/>
      <c r="G131" s="141"/>
      <c r="H131" s="142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</row>
    <row r="132" spans="1:65" x14ac:dyDescent="0.25">
      <c r="A132" s="141"/>
      <c r="B132" s="141"/>
      <c r="C132" s="141"/>
      <c r="D132" s="141"/>
      <c r="E132" s="141"/>
      <c r="F132" s="141"/>
      <c r="G132" s="141"/>
      <c r="H132" s="142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</row>
    <row r="133" spans="1:65" x14ac:dyDescent="0.25">
      <c r="A133" s="141"/>
      <c r="B133" s="141"/>
      <c r="C133" s="141"/>
      <c r="D133" s="141"/>
      <c r="E133" s="141"/>
      <c r="F133" s="141"/>
      <c r="G133" s="141"/>
      <c r="H133" s="142"/>
      <c r="I133" s="141"/>
      <c r="J133" s="142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</row>
    <row r="134" spans="1:65" x14ac:dyDescent="0.25">
      <c r="A134" s="141"/>
      <c r="B134" s="141"/>
      <c r="C134" s="141"/>
      <c r="D134" s="141"/>
      <c r="E134" s="141"/>
      <c r="F134" s="141"/>
      <c r="G134" s="141"/>
      <c r="H134" s="142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</row>
    <row r="135" spans="1:65" x14ac:dyDescent="0.25">
      <c r="A135" s="141"/>
      <c r="B135" s="141"/>
      <c r="C135" s="141"/>
      <c r="D135" s="141"/>
      <c r="E135" s="141"/>
      <c r="F135" s="141"/>
      <c r="G135" s="141"/>
      <c r="H135" s="142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</row>
    <row r="136" spans="1:65" x14ac:dyDescent="0.25">
      <c r="A136" s="141"/>
      <c r="B136" s="141"/>
      <c r="C136" s="141"/>
      <c r="D136" s="141"/>
      <c r="E136" s="141"/>
      <c r="F136" s="141"/>
      <c r="G136" s="141"/>
      <c r="H136" s="142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</row>
    <row r="137" spans="1:65" x14ac:dyDescent="0.25">
      <c r="A137" s="141"/>
      <c r="B137" s="141"/>
      <c r="C137" s="141"/>
      <c r="D137" s="141"/>
      <c r="E137" s="141"/>
      <c r="F137" s="141"/>
      <c r="G137" s="141"/>
      <c r="H137" s="142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</row>
    <row r="138" spans="1:65" x14ac:dyDescent="0.25">
      <c r="A138" s="141"/>
      <c r="B138" s="141"/>
      <c r="C138" s="141"/>
      <c r="D138" s="141"/>
      <c r="E138" s="141"/>
      <c r="F138" s="141"/>
      <c r="G138" s="141"/>
      <c r="H138" s="142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</row>
    <row r="139" spans="1:65" x14ac:dyDescent="0.25">
      <c r="A139" s="141"/>
      <c r="B139" s="141"/>
      <c r="C139" s="141"/>
      <c r="D139" s="141"/>
      <c r="E139" s="141"/>
      <c r="F139" s="141"/>
      <c r="G139" s="141"/>
      <c r="H139" s="142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/>
      <c r="BH139" s="141"/>
      <c r="BI139" s="141"/>
      <c r="BJ139" s="141"/>
      <c r="BK139" s="141"/>
      <c r="BL139" s="141"/>
      <c r="BM139" s="141"/>
    </row>
    <row r="140" spans="1:65" x14ac:dyDescent="0.25">
      <c r="A140" s="141"/>
      <c r="B140" s="141"/>
      <c r="C140" s="141"/>
      <c r="D140" s="141"/>
      <c r="E140" s="141"/>
      <c r="F140" s="141"/>
      <c r="G140" s="141"/>
      <c r="H140" s="142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/>
      <c r="BL140" s="141"/>
      <c r="BM140" s="141"/>
    </row>
    <row r="141" spans="1:65" x14ac:dyDescent="0.25">
      <c r="A141" s="141"/>
      <c r="B141" s="141"/>
      <c r="C141" s="141"/>
      <c r="D141" s="141"/>
      <c r="E141" s="141"/>
      <c r="F141" s="141"/>
      <c r="G141" s="141"/>
      <c r="H141" s="142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</row>
    <row r="142" spans="1:65" x14ac:dyDescent="0.25">
      <c r="A142" s="141"/>
      <c r="B142" s="141"/>
      <c r="C142" s="141"/>
      <c r="D142" s="141"/>
      <c r="E142" s="141"/>
      <c r="F142" s="141"/>
      <c r="G142" s="141"/>
      <c r="H142" s="142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</row>
    <row r="143" spans="1:65" x14ac:dyDescent="0.25">
      <c r="A143" s="141"/>
      <c r="B143" s="141"/>
      <c r="C143" s="141"/>
      <c r="D143" s="141"/>
      <c r="E143" s="141"/>
      <c r="F143" s="141"/>
      <c r="G143" s="141"/>
      <c r="H143" s="142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  <c r="BK143" s="141"/>
      <c r="BL143" s="141"/>
      <c r="BM143" s="141"/>
    </row>
    <row r="144" spans="1:65" x14ac:dyDescent="0.25">
      <c r="A144" s="141"/>
      <c r="B144" s="141"/>
      <c r="C144" s="141"/>
      <c r="D144" s="141"/>
      <c r="E144" s="141"/>
      <c r="F144" s="141"/>
      <c r="G144" s="141"/>
      <c r="H144" s="142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</row>
    <row r="145" spans="1:65" x14ac:dyDescent="0.25">
      <c r="A145" s="141"/>
      <c r="B145" s="141"/>
      <c r="C145" s="141"/>
      <c r="D145" s="141"/>
      <c r="E145" s="141"/>
      <c r="F145" s="141"/>
      <c r="G145" s="141"/>
      <c r="H145" s="142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</row>
    <row r="146" spans="1:65" x14ac:dyDescent="0.25">
      <c r="A146" s="141"/>
      <c r="B146" s="141"/>
      <c r="C146" s="141"/>
      <c r="D146" s="141"/>
      <c r="E146" s="141"/>
      <c r="F146" s="141"/>
      <c r="G146" s="141"/>
      <c r="H146" s="142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</row>
    <row r="147" spans="1:65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</row>
    <row r="148" spans="1:65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</row>
    <row r="149" spans="1:65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</row>
    <row r="150" spans="1:65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141"/>
      <c r="BH150" s="141"/>
      <c r="BI150" s="141"/>
      <c r="BJ150" s="141"/>
      <c r="BK150" s="141"/>
      <c r="BL150" s="141"/>
      <c r="BM150" s="141"/>
    </row>
    <row r="151" spans="1:65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</row>
    <row r="152" spans="1:65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</row>
    <row r="153" spans="1:65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/>
      <c r="BL153" s="141"/>
      <c r="BM153" s="141"/>
    </row>
    <row r="154" spans="1:65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</row>
    <row r="155" spans="1:65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</row>
    <row r="156" spans="1:65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</row>
    <row r="157" spans="1:65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</row>
    <row r="158" spans="1:65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</row>
    <row r="159" spans="1:65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</row>
    <row r="160" spans="1:65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</row>
    <row r="161" spans="1:65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  <c r="BK161" s="141"/>
      <c r="BL161" s="141"/>
      <c r="BM161" s="141"/>
    </row>
    <row r="162" spans="1:65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</row>
    <row r="163" spans="1:65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</row>
    <row r="164" spans="1:65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</row>
    <row r="165" spans="1:65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</row>
    <row r="166" spans="1:65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</row>
    <row r="167" spans="1:65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</row>
    <row r="168" spans="1:65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</row>
    <row r="169" spans="1:65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</row>
    <row r="170" spans="1:65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</row>
    <row r="171" spans="1:65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</row>
    <row r="172" spans="1:65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</row>
    <row r="173" spans="1:65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  <c r="BK173" s="141"/>
      <c r="BL173" s="141"/>
      <c r="BM173" s="141"/>
    </row>
    <row r="174" spans="1:65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/>
      <c r="BK174" s="141"/>
      <c r="BL174" s="141"/>
      <c r="BM174" s="141"/>
    </row>
    <row r="175" spans="1:65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</row>
    <row r="176" spans="1:65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</row>
    <row r="177" spans="1:65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</row>
    <row r="178" spans="1:65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</row>
    <row r="179" spans="1:65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</row>
    <row r="180" spans="1:65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  <c r="BK180" s="141"/>
      <c r="BL180" s="141"/>
      <c r="BM180" s="141"/>
    </row>
    <row r="181" spans="1:65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</row>
    <row r="182" spans="1:65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</row>
    <row r="183" spans="1:65" x14ac:dyDescent="0.2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</row>
    <row r="184" spans="1:65" x14ac:dyDescent="0.2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</row>
    <row r="185" spans="1:65" x14ac:dyDescent="0.2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  <c r="BK185" s="141"/>
      <c r="BL185" s="141"/>
      <c r="BM185" s="141"/>
    </row>
    <row r="186" spans="1:65" x14ac:dyDescent="0.2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</row>
    <row r="187" spans="1:65" x14ac:dyDescent="0.2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  <c r="BK187" s="141"/>
      <c r="BL187" s="141"/>
      <c r="BM187" s="141"/>
    </row>
    <row r="188" spans="1:65" x14ac:dyDescent="0.2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</row>
    <row r="189" spans="1:65" x14ac:dyDescent="0.2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  <c r="BK189" s="141"/>
      <c r="BL189" s="141"/>
      <c r="BM189" s="141"/>
    </row>
    <row r="190" spans="1:65" x14ac:dyDescent="0.2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</row>
    <row r="191" spans="1:65" x14ac:dyDescent="0.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</row>
    <row r="192" spans="1:65" x14ac:dyDescent="0.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</row>
    <row r="193" spans="1:65" x14ac:dyDescent="0.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  <c r="BM193" s="141"/>
    </row>
    <row r="194" spans="1:65" x14ac:dyDescent="0.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</row>
    <row r="195" spans="1:65" x14ac:dyDescent="0.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</row>
    <row r="196" spans="1:65" x14ac:dyDescent="0.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</row>
    <row r="197" spans="1:65" x14ac:dyDescent="0.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</row>
    <row r="198" spans="1:65" x14ac:dyDescent="0.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</row>
    <row r="199" spans="1:65" x14ac:dyDescent="0.25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</row>
    <row r="200" spans="1:65" x14ac:dyDescent="0.25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</row>
    <row r="201" spans="1:65" x14ac:dyDescent="0.25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  <c r="BM201" s="141"/>
    </row>
    <row r="202" spans="1:65" x14ac:dyDescent="0.25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</row>
    <row r="203" spans="1:65" x14ac:dyDescent="0.25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</row>
    <row r="204" spans="1:65" x14ac:dyDescent="0.25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</row>
    <row r="205" spans="1:65" x14ac:dyDescent="0.25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</row>
    <row r="206" spans="1:65" x14ac:dyDescent="0.25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</row>
    <row r="207" spans="1:65" x14ac:dyDescent="0.25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</row>
    <row r="208" spans="1:65" x14ac:dyDescent="0.25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</row>
    <row r="209" spans="1:65" x14ac:dyDescent="0.25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  <c r="BM209" s="141"/>
    </row>
    <row r="210" spans="1:65" x14ac:dyDescent="0.25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  <c r="BM210" s="141"/>
    </row>
    <row r="211" spans="1:65" x14ac:dyDescent="0.25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</row>
    <row r="212" spans="1:65" x14ac:dyDescent="0.25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</row>
    <row r="213" spans="1:65" x14ac:dyDescent="0.25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</row>
    <row r="214" spans="1:65" x14ac:dyDescent="0.25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</row>
    <row r="215" spans="1:65" x14ac:dyDescent="0.25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</row>
    <row r="216" spans="1:65" x14ac:dyDescent="0.25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  <c r="BM216" s="141"/>
    </row>
    <row r="217" spans="1:65" x14ac:dyDescent="0.25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</row>
    <row r="218" spans="1:65" x14ac:dyDescent="0.25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</row>
    <row r="219" spans="1:65" x14ac:dyDescent="0.25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</row>
    <row r="220" spans="1:65" x14ac:dyDescent="0.25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</row>
    <row r="221" spans="1:65" x14ac:dyDescent="0.25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</row>
    <row r="222" spans="1:65" x14ac:dyDescent="0.25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</row>
    <row r="223" spans="1:65" x14ac:dyDescent="0.25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</row>
    <row r="224" spans="1:65" x14ac:dyDescent="0.25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</row>
    <row r="225" spans="1:65" x14ac:dyDescent="0.25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</row>
    <row r="226" spans="1:65" x14ac:dyDescent="0.25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</row>
    <row r="227" spans="1:65" x14ac:dyDescent="0.25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  <c r="BM227" s="141"/>
    </row>
    <row r="228" spans="1:65" x14ac:dyDescent="0.25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/>
      <c r="BK228" s="141"/>
      <c r="BL228" s="141"/>
      <c r="BM228" s="141"/>
    </row>
    <row r="229" spans="1:65" x14ac:dyDescent="0.25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/>
      <c r="BH229" s="141"/>
      <c r="BI229" s="141"/>
      <c r="BJ229" s="141"/>
      <c r="BK229" s="141"/>
      <c r="BL229" s="141"/>
      <c r="BM229" s="141"/>
    </row>
    <row r="230" spans="1:65" x14ac:dyDescent="0.25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</row>
    <row r="231" spans="1:65" x14ac:dyDescent="0.25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</row>
    <row r="232" spans="1:65" x14ac:dyDescent="0.25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</row>
    <row r="233" spans="1:65" x14ac:dyDescent="0.25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</row>
    <row r="234" spans="1:65" x14ac:dyDescent="0.25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</row>
    <row r="235" spans="1:65" x14ac:dyDescent="0.25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</row>
    <row r="236" spans="1:65" x14ac:dyDescent="0.25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</row>
    <row r="237" spans="1:65" x14ac:dyDescent="0.25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</row>
    <row r="238" spans="1:65" x14ac:dyDescent="0.25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</row>
    <row r="239" spans="1:65" x14ac:dyDescent="0.25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</row>
    <row r="240" spans="1:65" x14ac:dyDescent="0.25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/>
      <c r="BL240" s="141"/>
      <c r="BM240" s="141"/>
    </row>
    <row r="241" spans="1:65" x14ac:dyDescent="0.25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</row>
    <row r="242" spans="1:65" x14ac:dyDescent="0.25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</row>
    <row r="243" spans="1:65" x14ac:dyDescent="0.25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</row>
    <row r="244" spans="1:65" x14ac:dyDescent="0.25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</row>
    <row r="245" spans="1:65" x14ac:dyDescent="0.25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/>
      <c r="BL245" s="141"/>
      <c r="BM245" s="141"/>
    </row>
    <row r="246" spans="1:65" x14ac:dyDescent="0.25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</row>
    <row r="247" spans="1:65" x14ac:dyDescent="0.25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</row>
    <row r="248" spans="1:65" x14ac:dyDescent="0.25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</row>
    <row r="249" spans="1:65" x14ac:dyDescent="0.25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</row>
    <row r="250" spans="1:65" x14ac:dyDescent="0.25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</row>
    <row r="251" spans="1:65" x14ac:dyDescent="0.25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</row>
    <row r="252" spans="1:65" x14ac:dyDescent="0.25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</row>
    <row r="253" spans="1:65" x14ac:dyDescent="0.25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</row>
    <row r="254" spans="1:65" x14ac:dyDescent="0.25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</row>
    <row r="255" spans="1:65" x14ac:dyDescent="0.25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</row>
    <row r="256" spans="1:65" x14ac:dyDescent="0.25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</row>
    <row r="257" spans="1:65" x14ac:dyDescent="0.25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</row>
    <row r="258" spans="1:65" x14ac:dyDescent="0.25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</row>
    <row r="259" spans="1:65" x14ac:dyDescent="0.25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</row>
    <row r="260" spans="1:65" x14ac:dyDescent="0.25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</row>
    <row r="261" spans="1:65" x14ac:dyDescent="0.25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</row>
    <row r="262" spans="1:65" x14ac:dyDescent="0.25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  <c r="BM262" s="141"/>
    </row>
    <row r="263" spans="1:65" x14ac:dyDescent="0.25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</row>
    <row r="264" spans="1:65" x14ac:dyDescent="0.25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</row>
    <row r="265" spans="1:65" x14ac:dyDescent="0.25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</row>
    <row r="266" spans="1:65" x14ac:dyDescent="0.25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  <c r="BM266" s="141"/>
    </row>
    <row r="267" spans="1:65" x14ac:dyDescent="0.25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  <c r="BM267" s="141"/>
    </row>
    <row r="268" spans="1:65" x14ac:dyDescent="0.25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</row>
    <row r="269" spans="1:65" x14ac:dyDescent="0.25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</row>
    <row r="270" spans="1:65" x14ac:dyDescent="0.25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</row>
    <row r="271" spans="1:65" x14ac:dyDescent="0.25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  <c r="AA271" s="141"/>
      <c r="AB271" s="141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</row>
    <row r="272" spans="1:65" x14ac:dyDescent="0.25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  <c r="AA272" s="141"/>
      <c r="AB272" s="141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</row>
    <row r="273" spans="1:65" x14ac:dyDescent="0.25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</row>
    <row r="274" spans="1:65" x14ac:dyDescent="0.25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  <c r="AA274" s="141"/>
      <c r="AB274" s="141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</row>
    <row r="275" spans="1:65" x14ac:dyDescent="0.25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  <c r="AA275" s="141"/>
      <c r="AB275" s="141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</row>
    <row r="276" spans="1:65" x14ac:dyDescent="0.25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</row>
    <row r="277" spans="1:65" x14ac:dyDescent="0.25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</row>
    <row r="278" spans="1:65" x14ac:dyDescent="0.25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</row>
    <row r="279" spans="1:65" x14ac:dyDescent="0.25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</row>
    <row r="280" spans="1:65" x14ac:dyDescent="0.25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</row>
    <row r="281" spans="1:65" x14ac:dyDescent="0.25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</row>
    <row r="282" spans="1:65" x14ac:dyDescent="0.25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/>
      <c r="BK282" s="141"/>
      <c r="BL282" s="141"/>
      <c r="BM282" s="141"/>
    </row>
    <row r="283" spans="1:65" x14ac:dyDescent="0.25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</row>
    <row r="284" spans="1:65" x14ac:dyDescent="0.25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</row>
    <row r="285" spans="1:65" x14ac:dyDescent="0.25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</row>
    <row r="286" spans="1:65" x14ac:dyDescent="0.25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</row>
    <row r="287" spans="1:65" x14ac:dyDescent="0.25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</row>
    <row r="288" spans="1:65" x14ac:dyDescent="0.25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</row>
    <row r="289" spans="1:65" x14ac:dyDescent="0.25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</row>
    <row r="290" spans="1:65" x14ac:dyDescent="0.25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</row>
    <row r="291" spans="1:65" x14ac:dyDescent="0.25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</row>
    <row r="292" spans="1:65" x14ac:dyDescent="0.25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</row>
    <row r="293" spans="1:65" x14ac:dyDescent="0.25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</row>
    <row r="294" spans="1:65" x14ac:dyDescent="0.25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</row>
    <row r="295" spans="1:65" x14ac:dyDescent="0.25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</row>
    <row r="296" spans="1:65" x14ac:dyDescent="0.25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/>
      <c r="BK296" s="141"/>
      <c r="BL296" s="141"/>
      <c r="BM296" s="141"/>
    </row>
    <row r="297" spans="1:65" x14ac:dyDescent="0.25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</row>
    <row r="298" spans="1:65" x14ac:dyDescent="0.25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</row>
    <row r="299" spans="1:65" x14ac:dyDescent="0.25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</row>
    <row r="300" spans="1:65" x14ac:dyDescent="0.25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</row>
    <row r="301" spans="1:65" x14ac:dyDescent="0.25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</row>
    <row r="302" spans="1:65" x14ac:dyDescent="0.25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</row>
    <row r="303" spans="1:65" x14ac:dyDescent="0.25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</row>
    <row r="304" spans="1:65" x14ac:dyDescent="0.25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</row>
    <row r="305" spans="1:65" x14ac:dyDescent="0.25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</row>
    <row r="306" spans="1:65" x14ac:dyDescent="0.25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</row>
    <row r="307" spans="1:65" x14ac:dyDescent="0.25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</row>
    <row r="308" spans="1:65" x14ac:dyDescent="0.25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</row>
    <row r="309" spans="1:65" x14ac:dyDescent="0.25">
      <c r="A309" s="141"/>
      <c r="B309" s="144"/>
      <c r="C309" s="144"/>
      <c r="D309" s="144"/>
      <c r="E309" s="144"/>
      <c r="F309" s="144" t="s">
        <v>65</v>
      </c>
      <c r="G309" s="144" t="s">
        <v>188</v>
      </c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</row>
    <row r="310" spans="1:65" x14ac:dyDescent="0.25">
      <c r="A310" s="141"/>
      <c r="B310" s="144"/>
      <c r="C310" s="144"/>
      <c r="D310" s="144" t="s">
        <v>12</v>
      </c>
      <c r="E310" s="144" t="s">
        <v>167</v>
      </c>
      <c r="F310" s="144" t="s">
        <v>168</v>
      </c>
      <c r="G310" s="144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</row>
    <row r="311" spans="1:65" x14ac:dyDescent="0.25">
      <c r="A311" s="141"/>
      <c r="B311" s="144"/>
      <c r="C311" s="144" t="s">
        <v>163</v>
      </c>
      <c r="D311" s="145">
        <f>D312+D338</f>
        <v>4.0409896811548762</v>
      </c>
      <c r="E311" s="145">
        <f>E312+E338</f>
        <v>4.5841378166401689</v>
      </c>
      <c r="F311" s="145">
        <f>F312+F338</f>
        <v>4.3125999999999998</v>
      </c>
      <c r="G311" s="144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</row>
    <row r="312" spans="1:65" x14ac:dyDescent="0.25">
      <c r="A312" s="141"/>
      <c r="B312" s="144"/>
      <c r="C312" s="146" t="s">
        <v>166</v>
      </c>
      <c r="D312" s="147">
        <f>SUM(D313:D317)</f>
        <v>1.4163230144882095</v>
      </c>
      <c r="E312" s="147">
        <f>SUM(E313:E317)</f>
        <v>3.1455942981216509</v>
      </c>
      <c r="F312" s="148">
        <f>ROUND(AVERAGE(D312:E312),4)</f>
        <v>2.2810000000000001</v>
      </c>
      <c r="G312" s="144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</row>
    <row r="313" spans="1:65" x14ac:dyDescent="0.25">
      <c r="A313" s="141"/>
      <c r="B313" s="149" t="s">
        <v>13</v>
      </c>
      <c r="C313" s="149" t="str">
        <f t="shared" ref="C313:C337" si="0">B313&amp;" - $"&amp;F313&amp;"/page"</f>
        <v>Printer - $0.087/page</v>
      </c>
      <c r="D313" s="150">
        <f>'Cost Calculator'!F30</f>
        <v>8.6999999999999994E-2</v>
      </c>
      <c r="E313" s="150">
        <f>'Cost Calculator'!F30</f>
        <v>8.6999999999999994E-2</v>
      </c>
      <c r="F313" s="151">
        <f t="shared" ref="F313:F338" si="1">ROUND(AVERAGE(D313:E313),4)</f>
        <v>8.6999999999999994E-2</v>
      </c>
      <c r="G313" s="145">
        <f>L59</f>
        <v>0.54</v>
      </c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</row>
    <row r="314" spans="1:65" x14ac:dyDescent="0.25">
      <c r="A314" s="141"/>
      <c r="B314" s="149" t="s">
        <v>58</v>
      </c>
      <c r="C314" s="149" t="str">
        <f t="shared" si="0"/>
        <v>Ink - $0.075/page</v>
      </c>
      <c r="D314" s="150">
        <f>'Cost Calculator'!F41</f>
        <v>7.4999999999999997E-2</v>
      </c>
      <c r="E314" s="150">
        <f>'Cost Calculator'!F41</f>
        <v>7.4999999999999997E-2</v>
      </c>
      <c r="F314" s="151">
        <f t="shared" si="1"/>
        <v>7.4999999999999997E-2</v>
      </c>
      <c r="G314" s="152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</row>
    <row r="315" spans="1:65" x14ac:dyDescent="0.25">
      <c r="A315" s="141"/>
      <c r="B315" s="149" t="s">
        <v>195</v>
      </c>
      <c r="C315" s="149" t="str">
        <f t="shared" si="0"/>
        <v>Paper Page - $0.007/page</v>
      </c>
      <c r="D315" s="150">
        <f>'Cost Calculator'!F45</f>
        <v>7.0000000000000001E-3</v>
      </c>
      <c r="E315" s="150">
        <f>'Cost Calculator'!F45</f>
        <v>7.0000000000000001E-3</v>
      </c>
      <c r="F315" s="151">
        <f t="shared" si="1"/>
        <v>7.0000000000000001E-3</v>
      </c>
      <c r="G315" s="144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</row>
    <row r="316" spans="1:65" x14ac:dyDescent="0.25">
      <c r="A316" s="141"/>
      <c r="B316" s="149" t="s">
        <v>75</v>
      </c>
      <c r="C316" s="149" t="str">
        <f t="shared" si="0"/>
        <v>Folders, Dividers &amp; Boxes - $0.0357/page</v>
      </c>
      <c r="D316" s="150">
        <f>'Cost Calculator'!F47</f>
        <v>3.5722962962962963E-2</v>
      </c>
      <c r="E316" s="150">
        <f>'Cost Calculator'!F47</f>
        <v>3.5722962962962963E-2</v>
      </c>
      <c r="F316" s="151">
        <f t="shared" si="1"/>
        <v>3.5700000000000003E-2</v>
      </c>
      <c r="G316" s="144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</row>
    <row r="317" spans="1:65" x14ac:dyDescent="0.25">
      <c r="A317" s="141"/>
      <c r="B317" s="149" t="s">
        <v>66</v>
      </c>
      <c r="C317" s="149" t="str">
        <f t="shared" si="0"/>
        <v>Storage - $2.0762/page</v>
      </c>
      <c r="D317" s="150">
        <f>'Cost Calculator'!F82</f>
        <v>1.2116000515252465</v>
      </c>
      <c r="E317" s="150">
        <f>'Cost Calculator'!F83</f>
        <v>2.9408713351586879</v>
      </c>
      <c r="F317" s="151">
        <f t="shared" si="1"/>
        <v>2.0762</v>
      </c>
      <c r="G317" s="144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</row>
    <row r="318" spans="1:65" x14ac:dyDescent="0.25">
      <c r="A318" s="141"/>
      <c r="B318" s="149" t="s">
        <v>169</v>
      </c>
      <c r="C318" s="149" t="str">
        <f t="shared" si="0"/>
        <v>Travel to printer and back - $0.0117/page</v>
      </c>
      <c r="D318" s="150">
        <f>'Cost Calculator'!F94</f>
        <v>1.8055555555555554E-2</v>
      </c>
      <c r="E318" s="150">
        <f>'Cost Calculator'!I94</f>
        <v>5.416666666666666E-3</v>
      </c>
      <c r="F318" s="151">
        <f t="shared" si="1"/>
        <v>1.17E-2</v>
      </c>
      <c r="G318" s="144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</row>
    <row r="319" spans="1:65" x14ac:dyDescent="0.25">
      <c r="A319" s="141"/>
      <c r="B319" s="149" t="s">
        <v>170</v>
      </c>
      <c r="C319" s="149" t="str">
        <f t="shared" si="0"/>
        <v>Travel for document delivery/pickup - $0.0704/page</v>
      </c>
      <c r="D319" s="150">
        <f>'Cost Calculator'!F96</f>
        <v>0.10833333333333332</v>
      </c>
      <c r="E319" s="150">
        <f>'Cost Calculator'!I96</f>
        <v>3.2499999999999994E-2</v>
      </c>
      <c r="F319" s="151">
        <f t="shared" si="1"/>
        <v>7.0400000000000004E-2</v>
      </c>
      <c r="G319" s="144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</row>
    <row r="320" spans="1:65" x14ac:dyDescent="0.25">
      <c r="A320" s="141"/>
      <c r="B320" s="149" t="s">
        <v>171</v>
      </c>
      <c r="C320" s="149" t="str">
        <f t="shared" si="0"/>
        <v>Travel for document collection - $0.1733/page</v>
      </c>
      <c r="D320" s="150">
        <f>'Cost Calculator'!F98</f>
        <v>0.21666666666666667</v>
      </c>
      <c r="E320" s="150">
        <f>'Cost Calculator'!I98</f>
        <v>0.13</v>
      </c>
      <c r="F320" s="151">
        <f t="shared" si="1"/>
        <v>0.17330000000000001</v>
      </c>
      <c r="G320" s="144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</row>
    <row r="321" spans="1:65" x14ac:dyDescent="0.25">
      <c r="A321" s="141"/>
      <c r="B321" s="149" t="s">
        <v>172</v>
      </c>
      <c r="C321" s="149" t="str">
        <f t="shared" si="0"/>
        <v>Handwriting initials &amp; date - $0.2543/page</v>
      </c>
      <c r="D321" s="150">
        <f>'Cost Calculator'!F100</f>
        <v>0.39120370370370378</v>
      </c>
      <c r="E321" s="150">
        <f>'Cost Calculator'!I100</f>
        <v>0.11736111111111111</v>
      </c>
      <c r="F321" s="151">
        <f t="shared" si="1"/>
        <v>0.25430000000000003</v>
      </c>
      <c r="G321" s="144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</row>
    <row r="322" spans="1:65" x14ac:dyDescent="0.25">
      <c r="A322" s="141"/>
      <c r="B322" s="149" t="s">
        <v>173</v>
      </c>
      <c r="C322" s="149" t="str">
        <f t="shared" si="0"/>
        <v>Finding person for correction - $0.2347/page</v>
      </c>
      <c r="D322" s="150">
        <f>'Cost Calculator'!F102</f>
        <v>0.36111111111111105</v>
      </c>
      <c r="E322" s="150">
        <f>'Cost Calculator'!I102</f>
        <v>0.10833333333333332</v>
      </c>
      <c r="F322" s="151">
        <f t="shared" si="1"/>
        <v>0.23469999999999999</v>
      </c>
      <c r="G322" s="144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</row>
    <row r="323" spans="1:65" x14ac:dyDescent="0.25">
      <c r="A323" s="141"/>
      <c r="B323" s="149" t="s">
        <v>169</v>
      </c>
      <c r="C323" s="149" t="str">
        <f t="shared" si="0"/>
        <v>Travel to printer and back - $0.0758/page</v>
      </c>
      <c r="D323" s="150">
        <f>'Cost Calculator'!F104</f>
        <v>0.10833333333333332</v>
      </c>
      <c r="E323" s="150">
        <f>'Cost Calculator'!I104</f>
        <v>4.3333333333333328E-2</v>
      </c>
      <c r="F323" s="151">
        <f t="shared" si="1"/>
        <v>7.5800000000000006E-2</v>
      </c>
      <c r="G323" s="144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</row>
    <row r="324" spans="1:65" x14ac:dyDescent="0.25">
      <c r="A324" s="141"/>
      <c r="B324" s="149" t="s">
        <v>174</v>
      </c>
      <c r="C324" s="149" t="str">
        <f t="shared" si="0"/>
        <v>Labelling attachment pages - $0.2528/page</v>
      </c>
      <c r="D324" s="150">
        <f>'Cost Calculator'!F106</f>
        <v>7.2222222222222229E-2</v>
      </c>
      <c r="E324" s="150">
        <f>'Cost Calculator'!I106</f>
        <v>0.43333333333333329</v>
      </c>
      <c r="F324" s="151">
        <f t="shared" si="1"/>
        <v>0.25280000000000002</v>
      </c>
      <c r="G324" s="144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</row>
    <row r="325" spans="1:65" x14ac:dyDescent="0.25">
      <c r="A325" s="141"/>
      <c r="B325" s="149" t="s">
        <v>175</v>
      </c>
      <c r="C325" s="149" t="str">
        <f t="shared" si="0"/>
        <v>Storing e-files in repository - $0/page</v>
      </c>
      <c r="D325" s="150">
        <f>'Cost Calculator'!F107</f>
        <v>0</v>
      </c>
      <c r="E325" s="150">
        <f>'Cost Calculator'!I107</f>
        <v>0</v>
      </c>
      <c r="F325" s="151">
        <f t="shared" si="1"/>
        <v>0</v>
      </c>
      <c r="G325" s="144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</row>
    <row r="326" spans="1:65" x14ac:dyDescent="0.25">
      <c r="A326" s="141"/>
      <c r="B326" s="149" t="s">
        <v>176</v>
      </c>
      <c r="C326" s="149" t="str">
        <f t="shared" si="0"/>
        <v>Creating attachment log &amp; filing dividers - $0.0271/page</v>
      </c>
      <c r="D326" s="150">
        <f>'Cost Calculator'!F108</f>
        <v>0</v>
      </c>
      <c r="E326" s="150">
        <f>'Cost Calculator'!I108</f>
        <v>5.4166666666666662E-2</v>
      </c>
      <c r="F326" s="151">
        <f t="shared" si="1"/>
        <v>2.7099999999999999E-2</v>
      </c>
      <c r="G326" s="144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</row>
    <row r="327" spans="1:65" x14ac:dyDescent="0.25">
      <c r="A327" s="141"/>
      <c r="B327" s="149" t="s">
        <v>177</v>
      </c>
      <c r="C327" s="149" t="str">
        <f t="shared" si="0"/>
        <v>Entering Name, Job Title, Company, initials &amp; date - $0.0841/page</v>
      </c>
      <c r="D327" s="150">
        <f>'Cost Calculator'!F110</f>
        <v>0.10351851851851852</v>
      </c>
      <c r="E327" s="150">
        <f>'Cost Calculator'!I110</f>
        <v>6.4699074074074076E-2</v>
      </c>
      <c r="F327" s="151">
        <f t="shared" si="1"/>
        <v>8.4099999999999994E-2</v>
      </c>
      <c r="G327" s="144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</row>
    <row r="328" spans="1:65" x14ac:dyDescent="0.25">
      <c r="A328" s="141"/>
      <c r="B328" s="149" t="s">
        <v>178</v>
      </c>
      <c r="C328" s="149" t="str">
        <f t="shared" si="0"/>
        <v>Finding person who forgot to sign - $0.1174/page</v>
      </c>
      <c r="D328" s="150">
        <f>'Cost Calculator'!F112</f>
        <v>0.18055555555555552</v>
      </c>
      <c r="E328" s="150">
        <f>'Cost Calculator'!I112</f>
        <v>5.4166666666666662E-2</v>
      </c>
      <c r="F328" s="151">
        <f t="shared" si="1"/>
        <v>0.1174</v>
      </c>
      <c r="G328" s="144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</row>
    <row r="329" spans="1:65" x14ac:dyDescent="0.25">
      <c r="A329" s="141"/>
      <c r="B329" s="149" t="s">
        <v>179</v>
      </c>
      <c r="C329" s="149" t="str">
        <f t="shared" si="0"/>
        <v>Travel for post-approval document - $0.0903/page</v>
      </c>
      <c r="D329" s="150">
        <f>'Cost Calculator'!F114</f>
        <v>0.18055555555555552</v>
      </c>
      <c r="E329" s="150">
        <f>'Cost Calculator'!I114</f>
        <v>0</v>
      </c>
      <c r="F329" s="151">
        <f t="shared" si="1"/>
        <v>9.0300000000000005E-2</v>
      </c>
      <c r="G329" s="144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</row>
    <row r="330" spans="1:65" x14ac:dyDescent="0.25">
      <c r="A330" s="141"/>
      <c r="B330" s="149" t="s">
        <v>180</v>
      </c>
      <c r="C330" s="149" t="str">
        <f t="shared" si="0"/>
        <v>Travel to fix document - $0.1174/page</v>
      </c>
      <c r="D330" s="150">
        <f>'Cost Calculator'!F116</f>
        <v>0.18055555555555552</v>
      </c>
      <c r="E330" s="150">
        <f>'Cost Calculator'!I116</f>
        <v>5.4166666666666662E-2</v>
      </c>
      <c r="F330" s="151">
        <f t="shared" si="1"/>
        <v>0.1174</v>
      </c>
      <c r="G330" s="144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</row>
    <row r="331" spans="1:65" x14ac:dyDescent="0.25">
      <c r="A331" s="141"/>
      <c r="B331" s="149" t="s">
        <v>181</v>
      </c>
      <c r="C331" s="149" t="str">
        <f t="shared" si="0"/>
        <v>Filing document (spine label, dividers, hole punch, etc.) - $0.0903/page</v>
      </c>
      <c r="D331" s="150">
        <f>'Cost Calculator'!F117</f>
        <v>7.2222222222222215E-2</v>
      </c>
      <c r="E331" s="150">
        <f>'Cost Calculator'!I117</f>
        <v>0.10833333333333332</v>
      </c>
      <c r="F331" s="151">
        <f t="shared" si="1"/>
        <v>9.0300000000000005E-2</v>
      </c>
      <c r="G331" s="144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</row>
    <row r="332" spans="1:65" x14ac:dyDescent="0.25">
      <c r="A332" s="141"/>
      <c r="B332" s="149" t="s">
        <v>182</v>
      </c>
      <c r="C332" s="149" t="str">
        <f t="shared" si="0"/>
        <v>Scanning approved document - $0.0921/page</v>
      </c>
      <c r="D332" s="150">
        <f>'Cost Calculator'!F118</f>
        <v>0.10833333333333334</v>
      </c>
      <c r="E332" s="150">
        <f>'Cost Calculator'!I118</f>
        <v>7.5833333333333336E-2</v>
      </c>
      <c r="F332" s="151">
        <f t="shared" si="1"/>
        <v>9.2100000000000001E-2</v>
      </c>
      <c r="G332" s="144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</row>
    <row r="333" spans="1:65" x14ac:dyDescent="0.25">
      <c r="A333" s="141"/>
      <c r="B333" s="149" t="s">
        <v>183</v>
      </c>
      <c r="C333" s="149" t="str">
        <f t="shared" si="0"/>
        <v>Logging and storing document in archive - $0.0939/page</v>
      </c>
      <c r="D333" s="150">
        <f>'Cost Calculator'!F119</f>
        <v>0.14444444444444443</v>
      </c>
      <c r="E333" s="150">
        <f>'Cost Calculator'!I119</f>
        <v>4.3333333333333328E-2</v>
      </c>
      <c r="F333" s="151">
        <f t="shared" si="1"/>
        <v>9.3899999999999997E-2</v>
      </c>
      <c r="G333" s="144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</row>
    <row r="334" spans="1:65" x14ac:dyDescent="0.25">
      <c r="A334" s="141"/>
      <c r="B334" s="149" t="s">
        <v>184</v>
      </c>
      <c r="C334" s="149" t="str">
        <f t="shared" si="0"/>
        <v>Retrieving a paper record - $0.0822/page</v>
      </c>
      <c r="D334" s="150">
        <f>'Cost Calculator'!F120</f>
        <v>0.12638888888888888</v>
      </c>
      <c r="E334" s="150">
        <f>'Cost Calculator'!I120</f>
        <v>3.7916666666666668E-2</v>
      </c>
      <c r="F334" s="151">
        <f t="shared" si="1"/>
        <v>8.2199999999999995E-2</v>
      </c>
      <c r="G334" s="144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</row>
    <row r="335" spans="1:65" x14ac:dyDescent="0.25">
      <c r="A335" s="141"/>
      <c r="B335" s="149" t="s">
        <v>185</v>
      </c>
      <c r="C335" s="149" t="str">
        <f t="shared" si="0"/>
        <v>Searching for lost document - $0.0014/page</v>
      </c>
      <c r="D335" s="150">
        <f>'Cost Calculator'!F122</f>
        <v>2.166666666666667E-3</v>
      </c>
      <c r="E335" s="150">
        <f>'Cost Calculator'!I122</f>
        <v>6.4999999999999997E-4</v>
      </c>
      <c r="F335" s="151">
        <f t="shared" si="1"/>
        <v>1.4E-3</v>
      </c>
      <c r="G335" s="144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</row>
    <row r="336" spans="1:65" x14ac:dyDescent="0.25">
      <c r="A336" s="141"/>
      <c r="B336" s="149" t="s">
        <v>186</v>
      </c>
      <c r="C336" s="149" t="str">
        <f t="shared" si="0"/>
        <v>Project delay cost per day - $0.1517/page</v>
      </c>
      <c r="D336" s="150">
        <f>'Cost Calculator'!F124</f>
        <v>0.23333333333333334</v>
      </c>
      <c r="E336" s="150">
        <f>'Cost Calculator'!I124</f>
        <v>7.0000000000000007E-2</v>
      </c>
      <c r="F336" s="151">
        <f t="shared" si="1"/>
        <v>0.1517</v>
      </c>
      <c r="G336" s="144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</row>
    <row r="337" spans="1:65" x14ac:dyDescent="0.25">
      <c r="A337" s="141"/>
      <c r="B337" s="149" t="s">
        <v>187</v>
      </c>
      <c r="C337" s="149" t="str">
        <f t="shared" si="0"/>
        <v>Documentation error cost per document - $0.0108/page</v>
      </c>
      <c r="D337" s="150">
        <f>'Cost Calculator'!F125</f>
        <v>1.6666666666666666E-2</v>
      </c>
      <c r="E337" s="150">
        <f>'Cost Calculator'!I125</f>
        <v>5.0000000000000001E-3</v>
      </c>
      <c r="F337" s="151">
        <f t="shared" si="1"/>
        <v>1.0800000000000001E-2</v>
      </c>
      <c r="G337" s="144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</row>
    <row r="338" spans="1:65" x14ac:dyDescent="0.25">
      <c r="A338" s="141"/>
      <c r="B338" s="144"/>
      <c r="C338" s="146" t="s">
        <v>165</v>
      </c>
      <c r="D338" s="147">
        <f>SUM(D318:D337)</f>
        <v>2.6246666666666663</v>
      </c>
      <c r="E338" s="147">
        <f>SUM(E318:E337)</f>
        <v>1.4385435185185185</v>
      </c>
      <c r="F338" s="147">
        <f t="shared" si="1"/>
        <v>2.0316000000000001</v>
      </c>
      <c r="G338" s="144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</row>
    <row r="339" spans="1:65" x14ac:dyDescent="0.25">
      <c r="A339" s="141"/>
      <c r="B339" s="144"/>
      <c r="C339" s="144"/>
      <c r="D339" s="144"/>
      <c r="E339" s="144"/>
      <c r="F339" s="144"/>
      <c r="G339" s="144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</row>
    <row r="340" spans="1:65" x14ac:dyDescent="0.25">
      <c r="B340" s="153"/>
      <c r="C340" s="153"/>
      <c r="D340" s="153"/>
      <c r="E340" s="153"/>
      <c r="F340" s="153"/>
      <c r="G340" s="153"/>
      <c r="H340" s="143"/>
      <c r="I340" s="143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</row>
    <row r="341" spans="1:65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</row>
    <row r="342" spans="1:65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</row>
    <row r="343" spans="1:65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</row>
    <row r="344" spans="1:65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</row>
    <row r="345" spans="1:65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</row>
    <row r="346" spans="1:65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</row>
    <row r="347" spans="1:65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</row>
    <row r="348" spans="1:65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</row>
    <row r="349" spans="1:65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</row>
    <row r="350" spans="1:65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</row>
    <row r="351" spans="1:65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</row>
    <row r="352" spans="1:65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</row>
    <row r="353" spans="2:65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</row>
    <row r="354" spans="2:65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</row>
    <row r="355" spans="2:65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</row>
    <row r="356" spans="2:65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</row>
    <row r="357" spans="2:65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</row>
    <row r="358" spans="2:65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  <c r="BM358" s="134"/>
    </row>
    <row r="359" spans="2:65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</row>
    <row r="360" spans="2:65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</row>
    <row r="361" spans="2:65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</row>
    <row r="362" spans="2:65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</row>
    <row r="363" spans="2:65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</row>
    <row r="364" spans="2:65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</row>
    <row r="365" spans="2:65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</row>
    <row r="366" spans="2:65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</row>
    <row r="367" spans="2:65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</row>
    <row r="368" spans="2:65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</row>
    <row r="369" spans="2:65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</row>
    <row r="370" spans="2:65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</row>
    <row r="371" spans="2:65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</row>
    <row r="372" spans="2:65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</row>
    <row r="373" spans="2:65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</row>
    <row r="374" spans="2:65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</row>
    <row r="375" spans="2:65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</row>
    <row r="376" spans="2:65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</row>
    <row r="377" spans="2:65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</row>
    <row r="378" spans="2:65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4"/>
    </row>
    <row r="379" spans="2:65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</row>
    <row r="380" spans="2:65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</row>
    <row r="381" spans="2:65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4"/>
    </row>
    <row r="382" spans="2:65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/>
      <c r="BK382" s="134"/>
      <c r="BL382" s="134"/>
      <c r="BM382" s="134"/>
    </row>
    <row r="383" spans="2:65" x14ac:dyDescent="0.25"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4"/>
    </row>
    <row r="384" spans="2:65" x14ac:dyDescent="0.25"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4"/>
    </row>
    <row r="385" spans="2:65" x14ac:dyDescent="0.25"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</row>
    <row r="386" spans="2:65" x14ac:dyDescent="0.25"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  <c r="AX386" s="134"/>
      <c r="AY386" s="134"/>
      <c r="AZ386" s="134"/>
      <c r="BA386" s="134"/>
      <c r="BB386" s="134"/>
      <c r="BC386" s="134"/>
      <c r="BD386" s="134"/>
      <c r="BE386" s="134"/>
      <c r="BF386" s="134"/>
      <c r="BG386" s="134"/>
      <c r="BH386" s="134"/>
      <c r="BI386" s="134"/>
      <c r="BJ386" s="134"/>
      <c r="BK386" s="134"/>
      <c r="BL386" s="134"/>
      <c r="BM386" s="134"/>
    </row>
    <row r="387" spans="2:65" x14ac:dyDescent="0.25"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4"/>
      <c r="BG387" s="134"/>
      <c r="BH387" s="134"/>
      <c r="BI387" s="134"/>
      <c r="BJ387" s="134"/>
      <c r="BK387" s="134"/>
      <c r="BL387" s="134"/>
      <c r="BM387" s="134"/>
    </row>
    <row r="388" spans="2:65" x14ac:dyDescent="0.25"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  <c r="BD388" s="134"/>
      <c r="BE388" s="134"/>
      <c r="BF388" s="134"/>
      <c r="BG388" s="134"/>
      <c r="BH388" s="134"/>
      <c r="BI388" s="134"/>
      <c r="BJ388" s="134"/>
      <c r="BK388" s="134"/>
      <c r="BL388" s="134"/>
      <c r="BM388" s="134"/>
    </row>
    <row r="389" spans="2:65" x14ac:dyDescent="0.25"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  <c r="BD389" s="134"/>
      <c r="BE389" s="134"/>
      <c r="BF389" s="134"/>
      <c r="BG389" s="134"/>
      <c r="BH389" s="134"/>
      <c r="BI389" s="134"/>
      <c r="BJ389" s="134"/>
      <c r="BK389" s="134"/>
      <c r="BL389" s="134"/>
      <c r="BM389" s="134"/>
    </row>
    <row r="390" spans="2:65" x14ac:dyDescent="0.25"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  <c r="BK390" s="134"/>
      <c r="BL390" s="134"/>
      <c r="BM390" s="134"/>
    </row>
    <row r="391" spans="2:65" x14ac:dyDescent="0.25"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/>
      <c r="BD391" s="134"/>
      <c r="BE391" s="134"/>
      <c r="BF391" s="134"/>
      <c r="BG391" s="134"/>
      <c r="BH391" s="134"/>
      <c r="BI391" s="134"/>
      <c r="BJ391" s="134"/>
      <c r="BK391" s="134"/>
      <c r="BL391" s="134"/>
      <c r="BM391" s="134"/>
    </row>
    <row r="392" spans="2:65" x14ac:dyDescent="0.25"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  <c r="AX392" s="134"/>
      <c r="AY392" s="134"/>
      <c r="AZ392" s="134"/>
      <c r="BA392" s="134"/>
      <c r="BB392" s="134"/>
      <c r="BC392" s="134"/>
      <c r="BD392" s="134"/>
      <c r="BE392" s="134"/>
      <c r="BF392" s="134"/>
      <c r="BG392" s="134"/>
      <c r="BH392" s="134"/>
      <c r="BI392" s="134"/>
      <c r="BJ392" s="134"/>
      <c r="BK392" s="134"/>
      <c r="BL392" s="134"/>
      <c r="BM392" s="134"/>
    </row>
    <row r="393" spans="2:65" x14ac:dyDescent="0.25"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  <c r="BK393" s="134"/>
      <c r="BL393" s="134"/>
      <c r="BM393" s="134"/>
    </row>
    <row r="394" spans="2:65" x14ac:dyDescent="0.25"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134"/>
      <c r="BE394" s="134"/>
      <c r="BF394" s="134"/>
      <c r="BG394" s="134"/>
      <c r="BH394" s="134"/>
      <c r="BI394" s="134"/>
      <c r="BJ394" s="134"/>
      <c r="BK394" s="134"/>
      <c r="BL394" s="134"/>
      <c r="BM394" s="134"/>
    </row>
    <row r="395" spans="2:65" x14ac:dyDescent="0.25"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4"/>
      <c r="BE395" s="134"/>
      <c r="BF395" s="134"/>
      <c r="BG395" s="134"/>
      <c r="BH395" s="134"/>
      <c r="BI395" s="134"/>
      <c r="BJ395" s="134"/>
      <c r="BK395" s="134"/>
      <c r="BL395" s="134"/>
      <c r="BM395" s="134"/>
    </row>
    <row r="396" spans="2:65" x14ac:dyDescent="0.25"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4"/>
      <c r="BE396" s="134"/>
      <c r="BF396" s="134"/>
      <c r="BG396" s="134"/>
      <c r="BH396" s="134"/>
      <c r="BI396" s="134"/>
      <c r="BJ396" s="134"/>
      <c r="BK396" s="134"/>
      <c r="BL396" s="134"/>
      <c r="BM396" s="134"/>
    </row>
    <row r="397" spans="2:65" x14ac:dyDescent="0.25"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/>
      <c r="AY397" s="134"/>
      <c r="AZ397" s="134"/>
      <c r="BA397" s="134"/>
      <c r="BB397" s="134"/>
      <c r="BC397" s="134"/>
      <c r="BD397" s="134"/>
      <c r="BE397" s="134"/>
      <c r="BF397" s="134"/>
      <c r="BG397" s="134"/>
      <c r="BH397" s="134"/>
      <c r="BI397" s="134"/>
      <c r="BJ397" s="134"/>
      <c r="BK397" s="134"/>
      <c r="BL397" s="134"/>
      <c r="BM397" s="134"/>
    </row>
    <row r="398" spans="2:65" x14ac:dyDescent="0.25"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134"/>
      <c r="BE398" s="134"/>
      <c r="BF398" s="134"/>
      <c r="BG398" s="134"/>
      <c r="BH398" s="134"/>
      <c r="BI398" s="134"/>
      <c r="BJ398" s="134"/>
      <c r="BK398" s="134"/>
      <c r="BL398" s="134"/>
      <c r="BM398" s="134"/>
    </row>
    <row r="399" spans="2:65" x14ac:dyDescent="0.25"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4"/>
      <c r="BE399" s="134"/>
      <c r="BF399" s="134"/>
      <c r="BG399" s="134"/>
      <c r="BH399" s="134"/>
      <c r="BI399" s="134"/>
      <c r="BJ399" s="134"/>
      <c r="BK399" s="134"/>
      <c r="BL399" s="134"/>
      <c r="BM399" s="134"/>
    </row>
    <row r="400" spans="2:65" x14ac:dyDescent="0.25"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4"/>
      <c r="BG400" s="134"/>
      <c r="BH400" s="134"/>
      <c r="BI400" s="134"/>
      <c r="BJ400" s="134"/>
      <c r="BK400" s="134"/>
      <c r="BL400" s="134"/>
      <c r="BM400" s="134"/>
    </row>
    <row r="401" spans="2:65" x14ac:dyDescent="0.25"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  <c r="AX401" s="134"/>
      <c r="AY401" s="134"/>
      <c r="AZ401" s="134"/>
      <c r="BA401" s="134"/>
      <c r="BB401" s="134"/>
      <c r="BC401" s="134"/>
      <c r="BD401" s="134"/>
      <c r="BE401" s="134"/>
      <c r="BF401" s="134"/>
      <c r="BG401" s="134"/>
      <c r="BH401" s="134"/>
      <c r="BI401" s="134"/>
      <c r="BJ401" s="134"/>
      <c r="BK401" s="134"/>
      <c r="BL401" s="134"/>
      <c r="BM401" s="134"/>
    </row>
    <row r="402" spans="2:65" x14ac:dyDescent="0.25"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134"/>
      <c r="BE402" s="134"/>
      <c r="BF402" s="134"/>
      <c r="BG402" s="134"/>
      <c r="BH402" s="134"/>
      <c r="BI402" s="134"/>
      <c r="BJ402" s="134"/>
      <c r="BK402" s="134"/>
      <c r="BL402" s="134"/>
      <c r="BM402" s="134"/>
    </row>
    <row r="403" spans="2:65" x14ac:dyDescent="0.25"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4"/>
      <c r="BE403" s="134"/>
      <c r="BF403" s="134"/>
      <c r="BG403" s="134"/>
      <c r="BH403" s="134"/>
      <c r="BI403" s="134"/>
      <c r="BJ403" s="134"/>
      <c r="BK403" s="134"/>
      <c r="BL403" s="134"/>
      <c r="BM403" s="134"/>
    </row>
    <row r="404" spans="2:65" x14ac:dyDescent="0.25"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  <c r="BK404" s="134"/>
      <c r="BL404" s="134"/>
      <c r="BM404" s="134"/>
    </row>
    <row r="405" spans="2:65" x14ac:dyDescent="0.25"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/>
      <c r="AY405" s="134"/>
      <c r="AZ405" s="134"/>
      <c r="BA405" s="134"/>
      <c r="BB405" s="134"/>
      <c r="BC405" s="134"/>
      <c r="BD405" s="134"/>
      <c r="BE405" s="134"/>
      <c r="BF405" s="134"/>
      <c r="BG405" s="134"/>
      <c r="BH405" s="134"/>
      <c r="BI405" s="134"/>
      <c r="BJ405" s="134"/>
      <c r="BK405" s="134"/>
      <c r="BL405" s="134"/>
      <c r="BM405" s="134"/>
    </row>
    <row r="406" spans="2:65" x14ac:dyDescent="0.25"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134"/>
      <c r="BE406" s="134"/>
      <c r="BF406" s="134"/>
      <c r="BG406" s="134"/>
      <c r="BH406" s="134"/>
      <c r="BI406" s="134"/>
      <c r="BJ406" s="134"/>
      <c r="BK406" s="134"/>
      <c r="BL406" s="134"/>
      <c r="BM406" s="134"/>
    </row>
    <row r="407" spans="2:65" x14ac:dyDescent="0.25"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4"/>
      <c r="BE407" s="134"/>
      <c r="BF407" s="134"/>
      <c r="BG407" s="134"/>
      <c r="BH407" s="134"/>
      <c r="BI407" s="134"/>
      <c r="BJ407" s="134"/>
      <c r="BK407" s="134"/>
      <c r="BL407" s="134"/>
      <c r="BM407" s="134"/>
    </row>
    <row r="408" spans="2:65" x14ac:dyDescent="0.25"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4"/>
      <c r="BE408" s="134"/>
      <c r="BF408" s="134"/>
      <c r="BG408" s="134"/>
      <c r="BH408" s="134"/>
      <c r="BI408" s="134"/>
      <c r="BJ408" s="134"/>
      <c r="BK408" s="134"/>
      <c r="BL408" s="134"/>
      <c r="BM408" s="134"/>
    </row>
    <row r="409" spans="2:65" x14ac:dyDescent="0.25"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  <c r="BD409" s="134"/>
      <c r="BE409" s="134"/>
      <c r="BF409" s="134"/>
      <c r="BG409" s="134"/>
      <c r="BH409" s="134"/>
      <c r="BI409" s="134"/>
      <c r="BJ409" s="134"/>
      <c r="BK409" s="134"/>
      <c r="BL409" s="134"/>
      <c r="BM409" s="134"/>
    </row>
    <row r="410" spans="2:65" x14ac:dyDescent="0.25"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134"/>
      <c r="BE410" s="134"/>
      <c r="BF410" s="134"/>
      <c r="BG410" s="134"/>
      <c r="BH410" s="134"/>
      <c r="BI410" s="134"/>
      <c r="BJ410" s="134"/>
      <c r="BK410" s="134"/>
      <c r="BL410" s="134"/>
      <c r="BM410" s="134"/>
    </row>
    <row r="411" spans="2:65" x14ac:dyDescent="0.25"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  <c r="BK411" s="134"/>
      <c r="BL411" s="134"/>
      <c r="BM411" s="134"/>
    </row>
    <row r="412" spans="2:65" x14ac:dyDescent="0.25"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  <c r="AE412" s="134"/>
      <c r="AF412" s="134"/>
      <c r="AG412" s="134"/>
      <c r="AH412" s="134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4"/>
      <c r="BE412" s="134"/>
      <c r="BF412" s="134"/>
      <c r="BG412" s="134"/>
      <c r="BH412" s="134"/>
      <c r="BI412" s="134"/>
      <c r="BJ412" s="134"/>
      <c r="BK412" s="134"/>
      <c r="BL412" s="134"/>
      <c r="BM412" s="134"/>
    </row>
    <row r="413" spans="2:65" x14ac:dyDescent="0.25"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  <c r="AX413" s="134"/>
      <c r="AY413" s="134"/>
      <c r="AZ413" s="134"/>
      <c r="BA413" s="134"/>
      <c r="BB413" s="134"/>
      <c r="BC413" s="134"/>
      <c r="BD413" s="134"/>
      <c r="BE413" s="134"/>
      <c r="BF413" s="134"/>
      <c r="BG413" s="134"/>
      <c r="BH413" s="134"/>
      <c r="BI413" s="134"/>
      <c r="BJ413" s="134"/>
      <c r="BK413" s="134"/>
      <c r="BL413" s="134"/>
      <c r="BM413" s="134"/>
    </row>
    <row r="414" spans="2:65" x14ac:dyDescent="0.25"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134"/>
      <c r="BE414" s="134"/>
      <c r="BF414" s="134"/>
      <c r="BG414" s="134"/>
      <c r="BH414" s="134"/>
      <c r="BI414" s="134"/>
      <c r="BJ414" s="134"/>
      <c r="BK414" s="134"/>
      <c r="BL414" s="134"/>
      <c r="BM414" s="134"/>
    </row>
    <row r="415" spans="2:65" x14ac:dyDescent="0.25"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4"/>
      <c r="BE415" s="134"/>
      <c r="BF415" s="134"/>
      <c r="BG415" s="134"/>
      <c r="BH415" s="134"/>
      <c r="BI415" s="134"/>
      <c r="BJ415" s="134"/>
      <c r="BK415" s="134"/>
      <c r="BL415" s="134"/>
      <c r="BM415" s="134"/>
    </row>
    <row r="416" spans="2:65" x14ac:dyDescent="0.25"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4"/>
      <c r="BE416" s="134"/>
      <c r="BF416" s="134"/>
      <c r="BG416" s="134"/>
      <c r="BH416" s="134"/>
      <c r="BI416" s="134"/>
      <c r="BJ416" s="134"/>
      <c r="BK416" s="134"/>
      <c r="BL416" s="134"/>
      <c r="BM416" s="134"/>
    </row>
    <row r="417" spans="2:65" x14ac:dyDescent="0.25"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  <c r="AE417" s="134"/>
      <c r="AF417" s="134"/>
      <c r="AG417" s="134"/>
      <c r="AH417" s="134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  <c r="BD417" s="134"/>
      <c r="BE417" s="134"/>
      <c r="BF417" s="134"/>
      <c r="BG417" s="134"/>
      <c r="BH417" s="134"/>
      <c r="BI417" s="134"/>
      <c r="BJ417" s="134"/>
      <c r="BK417" s="134"/>
      <c r="BL417" s="134"/>
      <c r="BM417" s="134"/>
    </row>
    <row r="418" spans="2:65" x14ac:dyDescent="0.25"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  <c r="AE418" s="134"/>
      <c r="AF418" s="134"/>
      <c r="AG418" s="134"/>
      <c r="AH418" s="134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134"/>
      <c r="BE418" s="134"/>
      <c r="BF418" s="134"/>
      <c r="BG418" s="134"/>
      <c r="BH418" s="134"/>
      <c r="BI418" s="134"/>
      <c r="BJ418" s="134"/>
      <c r="BK418" s="134"/>
      <c r="BL418" s="134"/>
      <c r="BM418" s="134"/>
    </row>
    <row r="419" spans="2:65" x14ac:dyDescent="0.25"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  <c r="AE419" s="134"/>
      <c r="AF419" s="134"/>
      <c r="AG419" s="134"/>
      <c r="AH419" s="134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4"/>
      <c r="BE419" s="134"/>
      <c r="BF419" s="134"/>
      <c r="BG419" s="134"/>
      <c r="BH419" s="134"/>
      <c r="BI419" s="134"/>
      <c r="BJ419" s="134"/>
      <c r="BK419" s="134"/>
      <c r="BL419" s="134"/>
      <c r="BM419" s="134"/>
    </row>
    <row r="420" spans="2:65" x14ac:dyDescent="0.25"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4"/>
      <c r="BE420" s="134"/>
      <c r="BF420" s="134"/>
      <c r="BG420" s="134"/>
      <c r="BH420" s="134"/>
      <c r="BI420" s="134"/>
      <c r="BJ420" s="134"/>
      <c r="BK420" s="134"/>
      <c r="BL420" s="134"/>
      <c r="BM420" s="134"/>
    </row>
    <row r="421" spans="2:65" x14ac:dyDescent="0.25"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</row>
    <row r="422" spans="2:65" x14ac:dyDescent="0.25"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  <c r="AE422" s="134"/>
      <c r="AF422" s="134"/>
      <c r="AG422" s="134"/>
      <c r="AH422" s="134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134"/>
      <c r="BE422" s="134"/>
      <c r="BF422" s="134"/>
      <c r="BG422" s="134"/>
      <c r="BH422" s="134"/>
      <c r="BI422" s="134"/>
      <c r="BJ422" s="134"/>
      <c r="BK422" s="134"/>
      <c r="BL422" s="134"/>
      <c r="BM422" s="134"/>
    </row>
    <row r="423" spans="2:65" x14ac:dyDescent="0.25"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  <c r="AE423" s="134"/>
      <c r="AF423" s="134"/>
      <c r="AG423" s="134"/>
      <c r="AH423" s="134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4"/>
      <c r="BE423" s="134"/>
      <c r="BF423" s="134"/>
      <c r="BG423" s="134"/>
      <c r="BH423" s="134"/>
      <c r="BI423" s="134"/>
      <c r="BJ423" s="134"/>
      <c r="BK423" s="134"/>
      <c r="BL423" s="134"/>
      <c r="BM423" s="134"/>
    </row>
    <row r="424" spans="2:65" x14ac:dyDescent="0.25"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  <c r="AE424" s="134"/>
      <c r="AF424" s="134"/>
      <c r="AG424" s="134"/>
      <c r="AH424" s="134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4"/>
      <c r="BE424" s="134"/>
      <c r="BF424" s="134"/>
      <c r="BG424" s="134"/>
      <c r="BH424" s="134"/>
      <c r="BI424" s="134"/>
      <c r="BJ424" s="134"/>
      <c r="BK424" s="134"/>
      <c r="BL424" s="134"/>
      <c r="BM424" s="134"/>
    </row>
    <row r="425" spans="2:65" x14ac:dyDescent="0.25"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  <c r="AE425" s="134"/>
      <c r="AF425" s="134"/>
      <c r="AG425" s="134"/>
      <c r="AH425" s="134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  <c r="BD425" s="134"/>
      <c r="BE425" s="134"/>
      <c r="BF425" s="134"/>
      <c r="BG425" s="134"/>
      <c r="BH425" s="134"/>
      <c r="BI425" s="134"/>
      <c r="BJ425" s="134"/>
      <c r="BK425" s="134"/>
      <c r="BL425" s="134"/>
      <c r="BM425" s="134"/>
    </row>
    <row r="426" spans="2:65" x14ac:dyDescent="0.25"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  <c r="AE426" s="134"/>
      <c r="AF426" s="134"/>
      <c r="AG426" s="134"/>
      <c r="AH426" s="134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4"/>
      <c r="BE426" s="134"/>
      <c r="BF426" s="134"/>
      <c r="BG426" s="134"/>
      <c r="BH426" s="134"/>
      <c r="BI426" s="134"/>
      <c r="BJ426" s="134"/>
      <c r="BK426" s="134"/>
      <c r="BL426" s="134"/>
      <c r="BM426" s="134"/>
    </row>
    <row r="427" spans="2:65" x14ac:dyDescent="0.25"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  <c r="AE427" s="134"/>
      <c r="AF427" s="134"/>
      <c r="AG427" s="134"/>
      <c r="AH427" s="134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4"/>
      <c r="BE427" s="134"/>
      <c r="BF427" s="134"/>
      <c r="BG427" s="134"/>
      <c r="BH427" s="134"/>
      <c r="BI427" s="134"/>
      <c r="BJ427" s="134"/>
      <c r="BK427" s="134"/>
      <c r="BL427" s="134"/>
      <c r="BM427" s="134"/>
    </row>
    <row r="428" spans="2:65" x14ac:dyDescent="0.25"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  <c r="AE428" s="134"/>
      <c r="AF428" s="134"/>
      <c r="AG428" s="134"/>
      <c r="AH428" s="134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4"/>
      <c r="BE428" s="134"/>
      <c r="BF428" s="134"/>
      <c r="BG428" s="134"/>
      <c r="BH428" s="134"/>
      <c r="BI428" s="134"/>
      <c r="BJ428" s="134"/>
      <c r="BK428" s="134"/>
      <c r="BL428" s="134"/>
      <c r="BM428" s="134"/>
    </row>
    <row r="429" spans="2:65" x14ac:dyDescent="0.25"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  <c r="AE429" s="134"/>
      <c r="AF429" s="134"/>
      <c r="AG429" s="134"/>
      <c r="AH429" s="134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  <c r="BD429" s="134"/>
      <c r="BE429" s="134"/>
      <c r="BF429" s="134"/>
      <c r="BG429" s="134"/>
      <c r="BH429" s="134"/>
      <c r="BI429" s="134"/>
      <c r="BJ429" s="134"/>
      <c r="BK429" s="134"/>
      <c r="BL429" s="134"/>
      <c r="BM429" s="134"/>
    </row>
    <row r="430" spans="2:65" x14ac:dyDescent="0.25"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  <c r="AE430" s="134"/>
      <c r="AF430" s="134"/>
      <c r="AG430" s="134"/>
      <c r="AH430" s="134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4"/>
      <c r="BE430" s="134"/>
      <c r="BF430" s="134"/>
      <c r="BG430" s="134"/>
      <c r="BH430" s="134"/>
      <c r="BI430" s="134"/>
      <c r="BJ430" s="134"/>
      <c r="BK430" s="134"/>
      <c r="BL430" s="134"/>
      <c r="BM430" s="134"/>
    </row>
    <row r="431" spans="2:65" x14ac:dyDescent="0.25"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  <c r="AE431" s="134"/>
      <c r="AF431" s="134"/>
      <c r="AG431" s="134"/>
      <c r="AH431" s="134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4"/>
      <c r="BE431" s="134"/>
      <c r="BF431" s="134"/>
      <c r="BG431" s="134"/>
      <c r="BH431" s="134"/>
      <c r="BI431" s="134"/>
      <c r="BJ431" s="134"/>
      <c r="BK431" s="134"/>
      <c r="BL431" s="134"/>
      <c r="BM431" s="134"/>
    </row>
    <row r="432" spans="2:65" x14ac:dyDescent="0.25"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  <c r="AE432" s="134"/>
      <c r="AF432" s="134"/>
      <c r="AG432" s="134"/>
      <c r="AH432" s="134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4"/>
      <c r="BE432" s="134"/>
      <c r="BF432" s="134"/>
      <c r="BG432" s="134"/>
      <c r="BH432" s="134"/>
      <c r="BI432" s="134"/>
      <c r="BJ432" s="134"/>
      <c r="BK432" s="134"/>
      <c r="BL432" s="134"/>
      <c r="BM432" s="134"/>
    </row>
    <row r="433" spans="2:65" x14ac:dyDescent="0.25"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  <c r="AE433" s="134"/>
      <c r="AF433" s="134"/>
      <c r="AG433" s="134"/>
      <c r="AH433" s="134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  <c r="BD433" s="134"/>
      <c r="BE433" s="134"/>
      <c r="BF433" s="134"/>
      <c r="BG433" s="134"/>
      <c r="BH433" s="134"/>
      <c r="BI433" s="134"/>
      <c r="BJ433" s="134"/>
      <c r="BK433" s="134"/>
      <c r="BL433" s="134"/>
      <c r="BM433" s="134"/>
    </row>
    <row r="434" spans="2:65" x14ac:dyDescent="0.25"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  <c r="AE434" s="134"/>
      <c r="AF434" s="134"/>
      <c r="AG434" s="134"/>
      <c r="AH434" s="134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4"/>
      <c r="BE434" s="134"/>
      <c r="BF434" s="134"/>
      <c r="BG434" s="134"/>
      <c r="BH434" s="134"/>
      <c r="BI434" s="134"/>
      <c r="BJ434" s="134"/>
      <c r="BK434" s="134"/>
      <c r="BL434" s="134"/>
      <c r="BM434" s="134"/>
    </row>
    <row r="435" spans="2:65" x14ac:dyDescent="0.25"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  <c r="AE435" s="134"/>
      <c r="AF435" s="134"/>
      <c r="AG435" s="134"/>
      <c r="AH435" s="134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4"/>
      <c r="BE435" s="134"/>
      <c r="BF435" s="134"/>
      <c r="BG435" s="134"/>
      <c r="BH435" s="134"/>
      <c r="BI435" s="134"/>
      <c r="BJ435" s="134"/>
      <c r="BK435" s="134"/>
      <c r="BL435" s="134"/>
      <c r="BM435" s="134"/>
    </row>
    <row r="436" spans="2:65" x14ac:dyDescent="0.25"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  <c r="AE436" s="134"/>
      <c r="AF436" s="134"/>
      <c r="AG436" s="134"/>
      <c r="AH436" s="134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4"/>
      <c r="BE436" s="134"/>
      <c r="BF436" s="134"/>
      <c r="BG436" s="134"/>
      <c r="BH436" s="134"/>
      <c r="BI436" s="134"/>
      <c r="BJ436" s="134"/>
      <c r="BK436" s="134"/>
      <c r="BL436" s="134"/>
      <c r="BM436" s="134"/>
    </row>
    <row r="437" spans="2:65" x14ac:dyDescent="0.25"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  <c r="BK437" s="134"/>
      <c r="BL437" s="134"/>
      <c r="BM437" s="134"/>
    </row>
    <row r="438" spans="2:65" x14ac:dyDescent="0.25"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  <c r="AE438" s="134"/>
      <c r="AF438" s="134"/>
      <c r="AG438" s="134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  <c r="BK438" s="134"/>
      <c r="BL438" s="134"/>
      <c r="BM438" s="134"/>
    </row>
    <row r="439" spans="2:65" x14ac:dyDescent="0.25"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  <c r="BK439" s="134"/>
      <c r="BL439" s="134"/>
      <c r="BM439" s="134"/>
    </row>
    <row r="440" spans="2:65" x14ac:dyDescent="0.25"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  <c r="AE440" s="134"/>
      <c r="AF440" s="134"/>
      <c r="AG440" s="134"/>
      <c r="AH440" s="134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4"/>
      <c r="BE440" s="134"/>
      <c r="BF440" s="134"/>
      <c r="BG440" s="134"/>
      <c r="BH440" s="134"/>
      <c r="BI440" s="134"/>
      <c r="BJ440" s="134"/>
      <c r="BK440" s="134"/>
      <c r="BL440" s="134"/>
      <c r="BM440" s="134"/>
    </row>
    <row r="441" spans="2:65" x14ac:dyDescent="0.25"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  <c r="AE441" s="134"/>
      <c r="AF441" s="134"/>
      <c r="AG441" s="134"/>
      <c r="AH441" s="134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/>
      <c r="BD441" s="134"/>
      <c r="BE441" s="134"/>
      <c r="BF441" s="134"/>
      <c r="BG441" s="134"/>
      <c r="BH441" s="134"/>
      <c r="BI441" s="134"/>
      <c r="BJ441" s="134"/>
      <c r="BK441" s="134"/>
      <c r="BL441" s="134"/>
      <c r="BM441" s="134"/>
    </row>
    <row r="442" spans="2:65" x14ac:dyDescent="0.25"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  <c r="AE442" s="134"/>
      <c r="AF442" s="134"/>
      <c r="AG442" s="134"/>
      <c r="AH442" s="134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4"/>
      <c r="BE442" s="134"/>
      <c r="BF442" s="134"/>
      <c r="BG442" s="134"/>
      <c r="BH442" s="134"/>
      <c r="BI442" s="134"/>
      <c r="BJ442" s="134"/>
      <c r="BK442" s="134"/>
      <c r="BL442" s="134"/>
      <c r="BM442" s="134"/>
    </row>
    <row r="443" spans="2:65" x14ac:dyDescent="0.25"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  <c r="AE443" s="134"/>
      <c r="AF443" s="134"/>
      <c r="AG443" s="134"/>
      <c r="AH443" s="134"/>
      <c r="AI443" s="134"/>
      <c r="AJ443" s="134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4"/>
      <c r="BE443" s="134"/>
      <c r="BF443" s="134"/>
      <c r="BG443" s="134"/>
      <c r="BH443" s="134"/>
      <c r="BI443" s="134"/>
      <c r="BJ443" s="134"/>
      <c r="BK443" s="134"/>
      <c r="BL443" s="134"/>
      <c r="BM443" s="134"/>
    </row>
    <row r="444" spans="2:65" x14ac:dyDescent="0.25"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  <c r="AE444" s="134"/>
      <c r="AF444" s="134"/>
      <c r="AG444" s="134"/>
      <c r="AH444" s="134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4"/>
      <c r="BE444" s="134"/>
      <c r="BF444" s="134"/>
      <c r="BG444" s="134"/>
      <c r="BH444" s="134"/>
      <c r="BI444" s="134"/>
      <c r="BJ444" s="134"/>
      <c r="BK444" s="134"/>
      <c r="BL444" s="134"/>
      <c r="BM444" s="134"/>
    </row>
    <row r="445" spans="2:65" x14ac:dyDescent="0.25"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  <c r="AE445" s="134"/>
      <c r="AF445" s="134"/>
      <c r="AG445" s="134"/>
      <c r="AH445" s="134"/>
      <c r="AI445" s="134"/>
      <c r="AJ445" s="134"/>
      <c r="AK445" s="134"/>
      <c r="AL445" s="134"/>
      <c r="AM445" s="134"/>
      <c r="AN445" s="134"/>
      <c r="AO445" s="134"/>
      <c r="AP445" s="134"/>
      <c r="AQ445" s="134"/>
      <c r="AR445" s="134"/>
      <c r="AS445" s="134"/>
      <c r="AT445" s="134"/>
      <c r="AU445" s="134"/>
      <c r="AV445" s="134"/>
      <c r="AW445" s="134"/>
      <c r="AX445" s="134"/>
      <c r="AY445" s="134"/>
      <c r="AZ445" s="134"/>
      <c r="BA445" s="134"/>
      <c r="BB445" s="134"/>
      <c r="BC445" s="134"/>
      <c r="BD445" s="134"/>
      <c r="BE445" s="134"/>
      <c r="BF445" s="134"/>
      <c r="BG445" s="134"/>
      <c r="BH445" s="134"/>
      <c r="BI445" s="134"/>
      <c r="BJ445" s="134"/>
      <c r="BK445" s="134"/>
      <c r="BL445" s="134"/>
      <c r="BM445" s="134"/>
    </row>
    <row r="446" spans="2:65" x14ac:dyDescent="0.25"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  <c r="AE446" s="134"/>
      <c r="AF446" s="134"/>
      <c r="AG446" s="134"/>
      <c r="AH446" s="134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4"/>
      <c r="BE446" s="134"/>
      <c r="BF446" s="134"/>
      <c r="BG446" s="134"/>
      <c r="BH446" s="134"/>
      <c r="BI446" s="134"/>
      <c r="BJ446" s="134"/>
      <c r="BK446" s="134"/>
      <c r="BL446" s="134"/>
      <c r="BM446" s="134"/>
    </row>
    <row r="447" spans="2:65" x14ac:dyDescent="0.25"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  <c r="AE447" s="134"/>
      <c r="AF447" s="134"/>
      <c r="AG447" s="134"/>
      <c r="AH447" s="134"/>
      <c r="AI447" s="134"/>
      <c r="AJ447" s="134"/>
      <c r="AK447" s="134"/>
      <c r="AL447" s="134"/>
      <c r="AM447" s="134"/>
      <c r="AN447" s="134"/>
      <c r="AO447" s="134"/>
      <c r="AP447" s="134"/>
      <c r="AQ447" s="134"/>
      <c r="AR447" s="134"/>
      <c r="AS447" s="134"/>
      <c r="AT447" s="134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4"/>
      <c r="BE447" s="134"/>
      <c r="BF447" s="134"/>
      <c r="BG447" s="134"/>
      <c r="BH447" s="134"/>
      <c r="BI447" s="134"/>
      <c r="BJ447" s="134"/>
      <c r="BK447" s="134"/>
      <c r="BL447" s="134"/>
      <c r="BM447" s="134"/>
    </row>
    <row r="448" spans="2:65" x14ac:dyDescent="0.25"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  <c r="AE448" s="134"/>
      <c r="AF448" s="134"/>
      <c r="AG448" s="134"/>
      <c r="AH448" s="134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4"/>
      <c r="BE448" s="134"/>
      <c r="BF448" s="134"/>
      <c r="BG448" s="134"/>
      <c r="BH448" s="134"/>
      <c r="BI448" s="134"/>
      <c r="BJ448" s="134"/>
      <c r="BK448" s="134"/>
      <c r="BL448" s="134"/>
      <c r="BM448" s="134"/>
    </row>
    <row r="449" spans="2:65" x14ac:dyDescent="0.25"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  <c r="AE449" s="134"/>
      <c r="AF449" s="134"/>
      <c r="AG449" s="134"/>
      <c r="AH449" s="134"/>
      <c r="AI449" s="134"/>
      <c r="AJ449" s="134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4"/>
      <c r="AV449" s="134"/>
      <c r="AW449" s="134"/>
      <c r="AX449" s="134"/>
      <c r="AY449" s="134"/>
      <c r="AZ449" s="134"/>
      <c r="BA449" s="134"/>
      <c r="BB449" s="134"/>
      <c r="BC449" s="134"/>
      <c r="BD449" s="134"/>
      <c r="BE449" s="134"/>
      <c r="BF449" s="134"/>
      <c r="BG449" s="134"/>
      <c r="BH449" s="134"/>
      <c r="BI449" s="134"/>
      <c r="BJ449" s="134"/>
      <c r="BK449" s="134"/>
      <c r="BL449" s="134"/>
      <c r="BM449" s="134"/>
    </row>
    <row r="450" spans="2:65" x14ac:dyDescent="0.25"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  <c r="AE450" s="134"/>
      <c r="AF450" s="134"/>
      <c r="AG450" s="134"/>
      <c r="AH450" s="134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4"/>
      <c r="BE450" s="134"/>
      <c r="BF450" s="134"/>
      <c r="BG450" s="134"/>
      <c r="BH450" s="134"/>
      <c r="BI450" s="134"/>
      <c r="BJ450" s="134"/>
      <c r="BK450" s="134"/>
      <c r="BL450" s="134"/>
      <c r="BM450" s="134"/>
    </row>
    <row r="451" spans="2:65" x14ac:dyDescent="0.25"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  <c r="AC451" s="134"/>
      <c r="AD451" s="134"/>
      <c r="AE451" s="134"/>
      <c r="AF451" s="134"/>
      <c r="AG451" s="134"/>
      <c r="AH451" s="134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4"/>
      <c r="BE451" s="134"/>
      <c r="BF451" s="134"/>
      <c r="BG451" s="134"/>
      <c r="BH451" s="134"/>
      <c r="BI451" s="134"/>
      <c r="BJ451" s="134"/>
      <c r="BK451" s="134"/>
      <c r="BL451" s="134"/>
      <c r="BM451" s="134"/>
    </row>
    <row r="452" spans="2:65" x14ac:dyDescent="0.25"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  <c r="AC452" s="134"/>
      <c r="AD452" s="134"/>
      <c r="AE452" s="134"/>
      <c r="AF452" s="134"/>
      <c r="AG452" s="134"/>
      <c r="AH452" s="134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4"/>
      <c r="BE452" s="134"/>
      <c r="BF452" s="134"/>
      <c r="BG452" s="134"/>
      <c r="BH452" s="134"/>
      <c r="BI452" s="134"/>
      <c r="BJ452" s="134"/>
      <c r="BK452" s="134"/>
      <c r="BL452" s="134"/>
      <c r="BM452" s="134"/>
    </row>
    <row r="453" spans="2:65" x14ac:dyDescent="0.25"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  <c r="AC453" s="134"/>
      <c r="AD453" s="134"/>
      <c r="AE453" s="134"/>
      <c r="AF453" s="134"/>
      <c r="AG453" s="134"/>
      <c r="AH453" s="134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4"/>
      <c r="AV453" s="134"/>
      <c r="AW453" s="134"/>
      <c r="AX453" s="134"/>
      <c r="AY453" s="134"/>
      <c r="AZ453" s="134"/>
      <c r="BA453" s="134"/>
      <c r="BB453" s="134"/>
      <c r="BC453" s="134"/>
      <c r="BD453" s="134"/>
      <c r="BE453" s="134"/>
      <c r="BF453" s="134"/>
      <c r="BG453" s="134"/>
      <c r="BH453" s="134"/>
      <c r="BI453" s="134"/>
      <c r="BJ453" s="134"/>
      <c r="BK453" s="134"/>
      <c r="BL453" s="134"/>
      <c r="BM453" s="134"/>
    </row>
    <row r="454" spans="2:65" x14ac:dyDescent="0.25"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  <c r="AC454" s="134"/>
      <c r="AD454" s="134"/>
      <c r="AE454" s="134"/>
      <c r="AF454" s="134"/>
      <c r="AG454" s="134"/>
      <c r="AH454" s="134"/>
      <c r="AI454" s="134"/>
      <c r="AJ454" s="134"/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134"/>
      <c r="BE454" s="134"/>
      <c r="BF454" s="134"/>
      <c r="BG454" s="134"/>
      <c r="BH454" s="134"/>
      <c r="BI454" s="134"/>
      <c r="BJ454" s="134"/>
      <c r="BK454" s="134"/>
      <c r="BL454" s="134"/>
      <c r="BM454" s="134"/>
    </row>
    <row r="455" spans="2:65" x14ac:dyDescent="0.25"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  <c r="AC455" s="134"/>
      <c r="AD455" s="134"/>
      <c r="AE455" s="134"/>
      <c r="AF455" s="134"/>
      <c r="AG455" s="134"/>
      <c r="AH455" s="134"/>
      <c r="AI455" s="134"/>
      <c r="AJ455" s="134"/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134"/>
      <c r="BE455" s="134"/>
      <c r="BF455" s="134"/>
      <c r="BG455" s="134"/>
      <c r="BH455" s="134"/>
      <c r="BI455" s="134"/>
      <c r="BJ455" s="134"/>
      <c r="BK455" s="134"/>
      <c r="BL455" s="134"/>
      <c r="BM455" s="134"/>
    </row>
    <row r="456" spans="2:65" x14ac:dyDescent="0.25"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  <c r="AC456" s="134"/>
      <c r="AD456" s="134"/>
      <c r="AE456" s="134"/>
      <c r="AF456" s="134"/>
      <c r="AG456" s="134"/>
      <c r="AH456" s="134"/>
      <c r="AI456" s="134"/>
      <c r="AJ456" s="134"/>
      <c r="AK456" s="134"/>
      <c r="AL456" s="134"/>
      <c r="AM456" s="134"/>
      <c r="AN456" s="134"/>
      <c r="AO456" s="134"/>
      <c r="AP456" s="134"/>
      <c r="AQ456" s="134"/>
      <c r="AR456" s="134"/>
      <c r="AS456" s="134"/>
      <c r="AT456" s="134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134"/>
      <c r="BE456" s="134"/>
      <c r="BF456" s="134"/>
      <c r="BG456" s="134"/>
      <c r="BH456" s="134"/>
      <c r="BI456" s="134"/>
      <c r="BJ456" s="134"/>
      <c r="BK456" s="134"/>
      <c r="BL456" s="134"/>
      <c r="BM456" s="134"/>
    </row>
    <row r="457" spans="2:65" x14ac:dyDescent="0.25"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  <c r="AC457" s="134"/>
      <c r="AD457" s="134"/>
      <c r="AE457" s="134"/>
      <c r="AF457" s="134"/>
      <c r="AG457" s="134"/>
      <c r="AH457" s="134"/>
      <c r="AI457" s="134"/>
      <c r="AJ457" s="134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  <c r="BD457" s="134"/>
      <c r="BE457" s="134"/>
      <c r="BF457" s="134"/>
      <c r="BG457" s="134"/>
      <c r="BH457" s="134"/>
      <c r="BI457" s="134"/>
      <c r="BJ457" s="134"/>
      <c r="BK457" s="134"/>
      <c r="BL457" s="134"/>
      <c r="BM457" s="134"/>
    </row>
    <row r="458" spans="2:65" x14ac:dyDescent="0.25"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  <c r="AC458" s="134"/>
      <c r="AD458" s="134"/>
      <c r="AE458" s="134"/>
      <c r="AF458" s="134"/>
      <c r="AG458" s="134"/>
      <c r="AH458" s="134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134"/>
      <c r="BE458" s="134"/>
      <c r="BF458" s="134"/>
      <c r="BG458" s="134"/>
      <c r="BH458" s="134"/>
      <c r="BI458" s="134"/>
      <c r="BJ458" s="134"/>
      <c r="BK458" s="134"/>
      <c r="BL458" s="134"/>
      <c r="BM458" s="134"/>
    </row>
    <row r="459" spans="2:65" x14ac:dyDescent="0.25"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  <c r="AC459" s="134"/>
      <c r="AD459" s="134"/>
      <c r="AE459" s="134"/>
      <c r="AF459" s="134"/>
      <c r="AG459" s="134"/>
      <c r="AH459" s="134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134"/>
      <c r="BE459" s="134"/>
      <c r="BF459" s="134"/>
      <c r="BG459" s="134"/>
      <c r="BH459" s="134"/>
      <c r="BI459" s="134"/>
      <c r="BJ459" s="134"/>
      <c r="BK459" s="134"/>
      <c r="BL459" s="134"/>
      <c r="BM459" s="134"/>
    </row>
    <row r="460" spans="2:65" x14ac:dyDescent="0.25"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  <c r="AC460" s="134"/>
      <c r="AD460" s="134"/>
      <c r="AE460" s="134"/>
      <c r="AF460" s="134"/>
      <c r="AG460" s="134"/>
      <c r="AH460" s="134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134"/>
      <c r="BE460" s="134"/>
      <c r="BF460" s="134"/>
      <c r="BG460" s="134"/>
      <c r="BH460" s="134"/>
      <c r="BI460" s="134"/>
      <c r="BJ460" s="134"/>
      <c r="BK460" s="134"/>
      <c r="BL460" s="134"/>
      <c r="BM460" s="134"/>
    </row>
    <row r="461" spans="2:65" x14ac:dyDescent="0.25"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4"/>
      <c r="AV461" s="134"/>
      <c r="AW461" s="134"/>
      <c r="AX461" s="134"/>
      <c r="AY461" s="134"/>
      <c r="AZ461" s="134"/>
      <c r="BA461" s="134"/>
      <c r="BB461" s="134"/>
      <c r="BC461" s="134"/>
      <c r="BD461" s="134"/>
      <c r="BE461" s="134"/>
      <c r="BF461" s="134"/>
      <c r="BG461" s="134"/>
      <c r="BH461" s="134"/>
      <c r="BI461" s="134"/>
      <c r="BJ461" s="134"/>
      <c r="BK461" s="134"/>
      <c r="BL461" s="134"/>
      <c r="BM461" s="134"/>
    </row>
    <row r="462" spans="2:65" x14ac:dyDescent="0.25"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34"/>
      <c r="AE462" s="134"/>
      <c r="AF462" s="134"/>
      <c r="AG462" s="134"/>
      <c r="AH462" s="134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134"/>
      <c r="BE462" s="134"/>
      <c r="BF462" s="134"/>
      <c r="BG462" s="134"/>
      <c r="BH462" s="134"/>
      <c r="BI462" s="134"/>
      <c r="BJ462" s="134"/>
      <c r="BK462" s="134"/>
      <c r="BL462" s="134"/>
      <c r="BM462" s="134"/>
    </row>
    <row r="463" spans="2:65" x14ac:dyDescent="0.25"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  <c r="AC463" s="134"/>
      <c r="AD463" s="134"/>
      <c r="AE463" s="134"/>
      <c r="AF463" s="134"/>
      <c r="AG463" s="134"/>
      <c r="AH463" s="134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134"/>
      <c r="BE463" s="134"/>
      <c r="BF463" s="134"/>
      <c r="BG463" s="134"/>
      <c r="BH463" s="134"/>
      <c r="BI463" s="134"/>
      <c r="BJ463" s="134"/>
      <c r="BK463" s="134"/>
      <c r="BL463" s="134"/>
      <c r="BM463" s="134"/>
    </row>
    <row r="464" spans="2:65" x14ac:dyDescent="0.25"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  <c r="AC464" s="134"/>
      <c r="AD464" s="134"/>
      <c r="AE464" s="134"/>
      <c r="AF464" s="134"/>
      <c r="AG464" s="134"/>
      <c r="AH464" s="134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134"/>
      <c r="BE464" s="134"/>
      <c r="BF464" s="134"/>
      <c r="BG464" s="134"/>
      <c r="BH464" s="134"/>
      <c r="BI464" s="134"/>
      <c r="BJ464" s="134"/>
      <c r="BK464" s="134"/>
      <c r="BL464" s="134"/>
      <c r="BM464" s="134"/>
    </row>
    <row r="465" spans="2:65" x14ac:dyDescent="0.25"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  <c r="AC465" s="134"/>
      <c r="AD465" s="134"/>
      <c r="AE465" s="134"/>
      <c r="AF465" s="134"/>
      <c r="AG465" s="134"/>
      <c r="AH465" s="134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4"/>
      <c r="AV465" s="134"/>
      <c r="AW465" s="134"/>
      <c r="AX465" s="134"/>
      <c r="AY465" s="134"/>
      <c r="AZ465" s="134"/>
      <c r="BA465" s="134"/>
      <c r="BB465" s="134"/>
      <c r="BC465" s="134"/>
      <c r="BD465" s="134"/>
      <c r="BE465" s="134"/>
      <c r="BF465" s="134"/>
      <c r="BG465" s="134"/>
      <c r="BH465" s="134"/>
      <c r="BI465" s="134"/>
      <c r="BJ465" s="134"/>
      <c r="BK465" s="134"/>
      <c r="BL465" s="134"/>
      <c r="BM465" s="134"/>
    </row>
    <row r="466" spans="2:65" x14ac:dyDescent="0.25"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  <c r="AC466" s="134"/>
      <c r="AD466" s="134"/>
      <c r="AE466" s="134"/>
      <c r="AF466" s="134"/>
      <c r="AG466" s="134"/>
      <c r="AH466" s="134"/>
      <c r="AI466" s="134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134"/>
      <c r="BE466" s="134"/>
      <c r="BF466" s="134"/>
      <c r="BG466" s="134"/>
      <c r="BH466" s="134"/>
      <c r="BI466" s="134"/>
      <c r="BJ466" s="134"/>
      <c r="BK466" s="134"/>
      <c r="BL466" s="134"/>
      <c r="BM466" s="134"/>
    </row>
    <row r="467" spans="2:65" x14ac:dyDescent="0.25"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  <c r="AC467" s="134"/>
      <c r="AD467" s="134"/>
      <c r="AE467" s="134"/>
      <c r="AF467" s="134"/>
      <c r="AG467" s="134"/>
      <c r="AH467" s="134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134"/>
      <c r="BE467" s="134"/>
      <c r="BF467" s="134"/>
      <c r="BG467" s="134"/>
      <c r="BH467" s="134"/>
      <c r="BI467" s="134"/>
      <c r="BJ467" s="134"/>
      <c r="BK467" s="134"/>
      <c r="BL467" s="134"/>
      <c r="BM467" s="134"/>
    </row>
    <row r="468" spans="2:65" x14ac:dyDescent="0.25"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  <c r="AC468" s="134"/>
      <c r="AD468" s="134"/>
      <c r="AE468" s="134"/>
      <c r="AF468" s="134"/>
      <c r="AG468" s="134"/>
      <c r="AH468" s="134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134"/>
      <c r="BE468" s="134"/>
      <c r="BF468" s="134"/>
      <c r="BG468" s="134"/>
      <c r="BH468" s="134"/>
      <c r="BI468" s="134"/>
      <c r="BJ468" s="134"/>
      <c r="BK468" s="134"/>
      <c r="BL468" s="134"/>
      <c r="BM468" s="134"/>
    </row>
    <row r="469" spans="2:65" x14ac:dyDescent="0.25"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  <c r="AC469" s="134"/>
      <c r="AD469" s="134"/>
      <c r="AE469" s="134"/>
      <c r="AF469" s="134"/>
      <c r="AG469" s="134"/>
      <c r="AH469" s="134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  <c r="AX469" s="134"/>
      <c r="AY469" s="134"/>
      <c r="AZ469" s="134"/>
      <c r="BA469" s="134"/>
      <c r="BB469" s="134"/>
      <c r="BC469" s="134"/>
      <c r="BD469" s="134"/>
      <c r="BE469" s="134"/>
      <c r="BF469" s="134"/>
      <c r="BG469" s="134"/>
      <c r="BH469" s="134"/>
      <c r="BI469" s="134"/>
      <c r="BJ469" s="134"/>
      <c r="BK469" s="134"/>
      <c r="BL469" s="134"/>
      <c r="BM469" s="134"/>
    </row>
    <row r="470" spans="2:65" x14ac:dyDescent="0.25"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  <c r="AC470" s="134"/>
      <c r="AD470" s="134"/>
      <c r="AE470" s="134"/>
      <c r="AF470" s="134"/>
      <c r="AG470" s="134"/>
      <c r="AH470" s="134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134"/>
      <c r="BE470" s="134"/>
      <c r="BF470" s="134"/>
      <c r="BG470" s="134"/>
      <c r="BH470" s="134"/>
      <c r="BI470" s="134"/>
      <c r="BJ470" s="134"/>
      <c r="BK470" s="134"/>
      <c r="BL470" s="134"/>
      <c r="BM470" s="134"/>
    </row>
    <row r="471" spans="2:65" x14ac:dyDescent="0.25"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  <c r="AC471" s="134"/>
      <c r="AD471" s="134"/>
      <c r="AE471" s="134"/>
      <c r="AF471" s="134"/>
      <c r="AG471" s="134"/>
      <c r="AH471" s="134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134"/>
      <c r="BE471" s="134"/>
      <c r="BF471" s="134"/>
      <c r="BG471" s="134"/>
      <c r="BH471" s="134"/>
      <c r="BI471" s="134"/>
      <c r="BJ471" s="134"/>
      <c r="BK471" s="134"/>
      <c r="BL471" s="134"/>
      <c r="BM471" s="134"/>
    </row>
    <row r="472" spans="2:65" x14ac:dyDescent="0.25"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  <c r="AC472" s="134"/>
      <c r="AD472" s="134"/>
      <c r="AE472" s="134"/>
      <c r="AF472" s="134"/>
      <c r="AG472" s="134"/>
      <c r="AH472" s="134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  <c r="AX472" s="134"/>
      <c r="AY472" s="134"/>
      <c r="AZ472" s="134"/>
      <c r="BA472" s="134"/>
      <c r="BB472" s="134"/>
      <c r="BC472" s="134"/>
      <c r="BD472" s="134"/>
      <c r="BE472" s="134"/>
      <c r="BF472" s="134"/>
      <c r="BG472" s="134"/>
      <c r="BH472" s="134"/>
      <c r="BI472" s="134"/>
      <c r="BJ472" s="134"/>
      <c r="BK472" s="134"/>
      <c r="BL472" s="134"/>
      <c r="BM472" s="134"/>
    </row>
    <row r="473" spans="2:65" x14ac:dyDescent="0.25"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  <c r="AC473" s="134"/>
      <c r="AD473" s="134"/>
      <c r="AE473" s="134"/>
      <c r="AF473" s="134"/>
      <c r="AG473" s="134"/>
      <c r="AH473" s="134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  <c r="AX473" s="134"/>
      <c r="AY473" s="134"/>
      <c r="AZ473" s="134"/>
      <c r="BA473" s="134"/>
      <c r="BB473" s="134"/>
      <c r="BC473" s="134"/>
      <c r="BD473" s="134"/>
      <c r="BE473" s="134"/>
      <c r="BF473" s="134"/>
      <c r="BG473" s="134"/>
      <c r="BH473" s="134"/>
      <c r="BI473" s="134"/>
      <c r="BJ473" s="134"/>
      <c r="BK473" s="134"/>
      <c r="BL473" s="134"/>
      <c r="BM473" s="134"/>
    </row>
    <row r="474" spans="2:65" x14ac:dyDescent="0.25"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  <c r="AC474" s="134"/>
      <c r="AD474" s="134"/>
      <c r="AE474" s="134"/>
      <c r="AF474" s="134"/>
      <c r="AG474" s="134"/>
      <c r="AH474" s="134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4"/>
      <c r="AV474" s="134"/>
      <c r="AW474" s="134"/>
      <c r="AX474" s="134"/>
      <c r="AY474" s="134"/>
      <c r="AZ474" s="134"/>
      <c r="BA474" s="134"/>
      <c r="BB474" s="134"/>
      <c r="BC474" s="134"/>
      <c r="BD474" s="134"/>
      <c r="BE474" s="134"/>
      <c r="BF474" s="134"/>
      <c r="BG474" s="134"/>
      <c r="BH474" s="134"/>
      <c r="BI474" s="134"/>
      <c r="BJ474" s="134"/>
      <c r="BK474" s="134"/>
      <c r="BL474" s="134"/>
      <c r="BM474" s="134"/>
    </row>
    <row r="475" spans="2:65" x14ac:dyDescent="0.25"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  <c r="AC475" s="134"/>
      <c r="AD475" s="134"/>
      <c r="AE475" s="134"/>
      <c r="AF475" s="134"/>
      <c r="AG475" s="134"/>
      <c r="AH475" s="134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  <c r="BD475" s="134"/>
      <c r="BE475" s="134"/>
      <c r="BF475" s="134"/>
      <c r="BG475" s="134"/>
      <c r="BH475" s="134"/>
      <c r="BI475" s="134"/>
      <c r="BJ475" s="134"/>
      <c r="BK475" s="134"/>
      <c r="BL475" s="134"/>
      <c r="BM475" s="134"/>
    </row>
    <row r="476" spans="2:65" x14ac:dyDescent="0.25"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  <c r="AC476" s="134"/>
      <c r="AD476" s="134"/>
      <c r="AE476" s="134"/>
      <c r="AF476" s="134"/>
      <c r="AG476" s="134"/>
      <c r="AH476" s="134"/>
      <c r="AI476" s="134"/>
      <c r="AJ476" s="134"/>
      <c r="AK476" s="134"/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4"/>
      <c r="AV476" s="134"/>
      <c r="AW476" s="134"/>
      <c r="AX476" s="134"/>
      <c r="AY476" s="134"/>
      <c r="AZ476" s="134"/>
      <c r="BA476" s="134"/>
      <c r="BB476" s="134"/>
      <c r="BC476" s="134"/>
      <c r="BD476" s="134"/>
      <c r="BE476" s="134"/>
      <c r="BF476" s="134"/>
      <c r="BG476" s="134"/>
      <c r="BH476" s="134"/>
      <c r="BI476" s="134"/>
      <c r="BJ476" s="134"/>
      <c r="BK476" s="134"/>
      <c r="BL476" s="134"/>
      <c r="BM476" s="134"/>
    </row>
    <row r="477" spans="2:65" x14ac:dyDescent="0.25"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  <c r="AC477" s="134"/>
      <c r="AD477" s="134"/>
      <c r="AE477" s="134"/>
      <c r="AF477" s="134"/>
      <c r="AG477" s="134"/>
      <c r="AH477" s="134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/>
      <c r="AZ477" s="134"/>
      <c r="BA477" s="134"/>
      <c r="BB477" s="134"/>
      <c r="BC477" s="134"/>
      <c r="BD477" s="134"/>
      <c r="BE477" s="134"/>
      <c r="BF477" s="134"/>
      <c r="BG477" s="134"/>
      <c r="BH477" s="134"/>
      <c r="BI477" s="134"/>
      <c r="BJ477" s="134"/>
      <c r="BK477" s="134"/>
      <c r="BL477" s="134"/>
      <c r="BM477" s="134"/>
    </row>
    <row r="478" spans="2:65" x14ac:dyDescent="0.25"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  <c r="AC478" s="134"/>
      <c r="AD478" s="134"/>
      <c r="AE478" s="134"/>
      <c r="AF478" s="134"/>
      <c r="AG478" s="134"/>
      <c r="AH478" s="134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4"/>
      <c r="AV478" s="134"/>
      <c r="AW478" s="134"/>
      <c r="AX478" s="134"/>
      <c r="AY478" s="134"/>
      <c r="AZ478" s="134"/>
      <c r="BA478" s="134"/>
      <c r="BB478" s="134"/>
      <c r="BC478" s="134"/>
      <c r="BD478" s="134"/>
      <c r="BE478" s="134"/>
      <c r="BF478" s="134"/>
      <c r="BG478" s="134"/>
      <c r="BH478" s="134"/>
      <c r="BI478" s="134"/>
      <c r="BJ478" s="134"/>
      <c r="BK478" s="134"/>
      <c r="BL478" s="134"/>
      <c r="BM478" s="134"/>
    </row>
    <row r="479" spans="2:65" x14ac:dyDescent="0.25"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  <c r="BK479" s="134"/>
      <c r="BL479" s="134"/>
      <c r="BM479" s="134"/>
    </row>
    <row r="480" spans="2:65" x14ac:dyDescent="0.25"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  <c r="BK480" s="134"/>
      <c r="BL480" s="134"/>
      <c r="BM480" s="134"/>
    </row>
    <row r="481" spans="2:65" x14ac:dyDescent="0.25"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  <c r="BK481" s="134"/>
      <c r="BL481" s="134"/>
      <c r="BM481" s="134"/>
    </row>
    <row r="482" spans="2:65" x14ac:dyDescent="0.25"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  <c r="BK482" s="134"/>
      <c r="BL482" s="134"/>
      <c r="BM482" s="134"/>
    </row>
    <row r="483" spans="2:65" x14ac:dyDescent="0.25"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  <c r="BK483" s="134"/>
      <c r="BL483" s="134"/>
      <c r="BM483" s="134"/>
    </row>
    <row r="484" spans="2:65" x14ac:dyDescent="0.25"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  <c r="BK484" s="134"/>
      <c r="BL484" s="134"/>
      <c r="BM484" s="134"/>
    </row>
    <row r="485" spans="2:65" x14ac:dyDescent="0.25"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  <c r="BK485" s="134"/>
      <c r="BL485" s="134"/>
      <c r="BM485" s="134"/>
    </row>
    <row r="486" spans="2:65" x14ac:dyDescent="0.25"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  <c r="BK486" s="134"/>
      <c r="BL486" s="134"/>
      <c r="BM486" s="134"/>
    </row>
    <row r="487" spans="2:65" x14ac:dyDescent="0.25"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  <c r="BK487" s="134"/>
      <c r="BL487" s="134"/>
      <c r="BM487" s="134"/>
    </row>
    <row r="488" spans="2:65" x14ac:dyDescent="0.25"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/>
      <c r="BF488" s="134"/>
      <c r="BG488" s="134"/>
      <c r="BH488" s="134"/>
      <c r="BI488" s="134"/>
      <c r="BJ488" s="134"/>
      <c r="BK488" s="134"/>
      <c r="BL488" s="134"/>
      <c r="BM488" s="134"/>
    </row>
    <row r="489" spans="2:65" x14ac:dyDescent="0.25"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  <c r="AC489" s="134"/>
      <c r="AD489" s="134"/>
      <c r="AE489" s="134"/>
      <c r="AF489" s="134"/>
      <c r="AG489" s="134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/>
      <c r="BF489" s="134"/>
      <c r="BG489" s="134"/>
      <c r="BH489" s="134"/>
      <c r="BI489" s="134"/>
      <c r="BJ489" s="134"/>
      <c r="BK489" s="134"/>
      <c r="BL489" s="134"/>
      <c r="BM489" s="134"/>
    </row>
    <row r="490" spans="2:65" x14ac:dyDescent="0.25"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/>
      <c r="BK490" s="134"/>
      <c r="BL490" s="134"/>
      <c r="BM490" s="134"/>
    </row>
    <row r="491" spans="2:65" x14ac:dyDescent="0.25"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  <c r="BK491" s="134"/>
      <c r="BL491" s="134"/>
      <c r="BM491" s="134"/>
    </row>
    <row r="492" spans="2:65" x14ac:dyDescent="0.25"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/>
      <c r="BI492" s="134"/>
      <c r="BJ492" s="134"/>
      <c r="BK492" s="134"/>
      <c r="BL492" s="134"/>
      <c r="BM492" s="134"/>
    </row>
    <row r="493" spans="2:65" x14ac:dyDescent="0.25"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/>
      <c r="BF493" s="134"/>
      <c r="BG493" s="134"/>
      <c r="BH493" s="134"/>
      <c r="BI493" s="134"/>
      <c r="BJ493" s="134"/>
      <c r="BK493" s="134"/>
      <c r="BL493" s="134"/>
      <c r="BM493" s="134"/>
    </row>
    <row r="494" spans="2:65" x14ac:dyDescent="0.25"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  <c r="BK494" s="134"/>
      <c r="BL494" s="134"/>
      <c r="BM494" s="134"/>
    </row>
    <row r="495" spans="2:65" x14ac:dyDescent="0.25"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/>
      <c r="BL495" s="134"/>
      <c r="BM495" s="134"/>
    </row>
    <row r="496" spans="2:65" x14ac:dyDescent="0.25"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4"/>
    </row>
    <row r="497" spans="2:65" x14ac:dyDescent="0.25"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  <c r="BK497" s="134"/>
      <c r="BL497" s="134"/>
      <c r="BM497" s="134"/>
    </row>
    <row r="498" spans="2:65" x14ac:dyDescent="0.25"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  <c r="BK498" s="134"/>
      <c r="BL498" s="134"/>
      <c r="BM498" s="134"/>
    </row>
    <row r="499" spans="2:65" x14ac:dyDescent="0.25"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  <c r="BK499" s="134"/>
      <c r="BL499" s="134"/>
      <c r="BM499" s="134"/>
    </row>
    <row r="500" spans="2:65" x14ac:dyDescent="0.25"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</row>
    <row r="501" spans="2:65" x14ac:dyDescent="0.25"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/>
      <c r="BL501" s="134"/>
      <c r="BM501" s="134"/>
    </row>
    <row r="502" spans="2:65" x14ac:dyDescent="0.25"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  <c r="BK502" s="134"/>
      <c r="BL502" s="134"/>
      <c r="BM502" s="134"/>
    </row>
    <row r="503" spans="2:65" x14ac:dyDescent="0.25"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4"/>
    </row>
    <row r="504" spans="2:65" x14ac:dyDescent="0.25"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  <c r="BK504" s="134"/>
      <c r="BL504" s="134"/>
      <c r="BM504" s="134"/>
    </row>
    <row r="505" spans="2:65" x14ac:dyDescent="0.25"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  <c r="BK505" s="134"/>
      <c r="BL505" s="134"/>
      <c r="BM505" s="134"/>
    </row>
    <row r="506" spans="2:65" x14ac:dyDescent="0.25"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  <c r="BK506" s="134"/>
      <c r="BL506" s="134"/>
      <c r="BM506" s="134"/>
    </row>
    <row r="507" spans="2:65" x14ac:dyDescent="0.25"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4"/>
    </row>
    <row r="508" spans="2:65" x14ac:dyDescent="0.25"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34"/>
      <c r="BL508" s="134"/>
      <c r="BM508" s="134"/>
    </row>
    <row r="509" spans="2:65" x14ac:dyDescent="0.25"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4"/>
    </row>
    <row r="510" spans="2:65" x14ac:dyDescent="0.25"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  <c r="BK510" s="134"/>
      <c r="BL510" s="134"/>
      <c r="BM510" s="134"/>
    </row>
    <row r="511" spans="2:65" x14ac:dyDescent="0.25"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  <c r="BK511" s="134"/>
      <c r="BL511" s="134"/>
      <c r="BM511" s="134"/>
    </row>
    <row r="512" spans="2:65" x14ac:dyDescent="0.25"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4"/>
    </row>
    <row r="513" spans="2:65" x14ac:dyDescent="0.25"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  <c r="BK513" s="134"/>
      <c r="BL513" s="134"/>
      <c r="BM513" s="134"/>
    </row>
    <row r="514" spans="2:65" x14ac:dyDescent="0.25"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  <c r="BK514" s="134"/>
      <c r="BL514" s="134"/>
      <c r="BM514" s="134"/>
    </row>
    <row r="515" spans="2:65" x14ac:dyDescent="0.25"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4"/>
    </row>
    <row r="516" spans="2:65" x14ac:dyDescent="0.25"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  <c r="BK516" s="134"/>
      <c r="BL516" s="134"/>
      <c r="BM516" s="134"/>
    </row>
    <row r="517" spans="2:65" x14ac:dyDescent="0.25"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4"/>
    </row>
    <row r="518" spans="2:65" x14ac:dyDescent="0.25"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  <c r="BK518" s="134"/>
      <c r="BL518" s="134"/>
      <c r="BM518" s="134"/>
    </row>
    <row r="519" spans="2:65" x14ac:dyDescent="0.25"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  <c r="BK519" s="134"/>
      <c r="BL519" s="134"/>
      <c r="BM519" s="134"/>
    </row>
    <row r="520" spans="2:65" x14ac:dyDescent="0.25"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  <c r="BK520" s="134"/>
      <c r="BL520" s="134"/>
      <c r="BM520" s="134"/>
    </row>
    <row r="521" spans="2:65" x14ac:dyDescent="0.25"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  <c r="BK521" s="134"/>
      <c r="BL521" s="134"/>
      <c r="BM521" s="134"/>
    </row>
    <row r="522" spans="2:65" x14ac:dyDescent="0.25"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  <c r="BK522" s="134"/>
      <c r="BL522" s="134"/>
      <c r="BM522" s="134"/>
    </row>
    <row r="523" spans="2:65" x14ac:dyDescent="0.25"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  <c r="BK523" s="134"/>
      <c r="BL523" s="134"/>
      <c r="BM523" s="134"/>
    </row>
    <row r="524" spans="2:65" x14ac:dyDescent="0.25"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  <c r="BK524" s="134"/>
      <c r="BL524" s="134"/>
      <c r="BM524" s="134"/>
    </row>
    <row r="525" spans="2:65" x14ac:dyDescent="0.25"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  <c r="BK525" s="134"/>
      <c r="BL525" s="134"/>
      <c r="BM525" s="134"/>
    </row>
    <row r="526" spans="2:65" x14ac:dyDescent="0.25"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  <c r="BK526" s="134"/>
      <c r="BL526" s="134"/>
      <c r="BM526" s="134"/>
    </row>
    <row r="527" spans="2:65" x14ac:dyDescent="0.25"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  <c r="BK527" s="134"/>
      <c r="BL527" s="134"/>
      <c r="BM527" s="134"/>
    </row>
    <row r="528" spans="2:65" x14ac:dyDescent="0.25"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  <c r="BK528" s="134"/>
      <c r="BL528" s="134"/>
      <c r="BM528" s="134"/>
    </row>
    <row r="529" spans="2:65" x14ac:dyDescent="0.25"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4"/>
    </row>
    <row r="530" spans="2:65" x14ac:dyDescent="0.25"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  <c r="BK530" s="134"/>
      <c r="BL530" s="134"/>
      <c r="BM530" s="134"/>
    </row>
    <row r="531" spans="2:65" x14ac:dyDescent="0.25"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  <c r="BK531" s="134"/>
      <c r="BL531" s="134"/>
      <c r="BM531" s="134"/>
    </row>
    <row r="532" spans="2:65" x14ac:dyDescent="0.25"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  <c r="BK532" s="134"/>
      <c r="BL532" s="134"/>
      <c r="BM532" s="134"/>
    </row>
    <row r="533" spans="2:65" x14ac:dyDescent="0.25"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  <c r="BK533" s="134"/>
      <c r="BL533" s="134"/>
      <c r="BM533" s="134"/>
    </row>
    <row r="534" spans="2:65" x14ac:dyDescent="0.25"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4"/>
    </row>
    <row r="535" spans="2:65" x14ac:dyDescent="0.25"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  <c r="BK535" s="134"/>
      <c r="BL535" s="134"/>
      <c r="BM535" s="134"/>
    </row>
    <row r="536" spans="2:65" x14ac:dyDescent="0.25"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  <c r="BK536" s="134"/>
      <c r="BL536" s="134"/>
      <c r="BM536" s="134"/>
    </row>
    <row r="537" spans="2:65" x14ac:dyDescent="0.25"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4"/>
    </row>
    <row r="538" spans="2:65" x14ac:dyDescent="0.25"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4"/>
    </row>
    <row r="539" spans="2:65" x14ac:dyDescent="0.25"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4"/>
    </row>
    <row r="540" spans="2:65" x14ac:dyDescent="0.25"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4"/>
    </row>
    <row r="541" spans="2:65" x14ac:dyDescent="0.25"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</row>
    <row r="542" spans="2:65" x14ac:dyDescent="0.25"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/>
      <c r="BM542" s="134"/>
    </row>
    <row r="543" spans="2:65" x14ac:dyDescent="0.25"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/>
      <c r="BL543" s="134"/>
      <c r="BM543" s="134"/>
    </row>
    <row r="544" spans="2:65" x14ac:dyDescent="0.25"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  <c r="BK544" s="134"/>
      <c r="BL544" s="134"/>
      <c r="BM544" s="134"/>
    </row>
    <row r="545" spans="2:65" x14ac:dyDescent="0.25"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  <c r="BK545" s="134"/>
      <c r="BL545" s="134"/>
      <c r="BM545" s="134"/>
    </row>
    <row r="546" spans="2:65" x14ac:dyDescent="0.25"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</row>
    <row r="547" spans="2:65" x14ac:dyDescent="0.25"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  <c r="BK547" s="134"/>
      <c r="BL547" s="134"/>
      <c r="BM547" s="134"/>
    </row>
    <row r="548" spans="2:65" x14ac:dyDescent="0.25"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/>
      <c r="BK548" s="134"/>
      <c r="BL548" s="134"/>
      <c r="BM548" s="134"/>
    </row>
    <row r="549" spans="2:65" x14ac:dyDescent="0.25"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  <c r="BK549" s="134"/>
      <c r="BL549" s="134"/>
      <c r="BM549" s="134"/>
    </row>
    <row r="550" spans="2:65" x14ac:dyDescent="0.25"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  <c r="BK550" s="134"/>
      <c r="BL550" s="134"/>
      <c r="BM550" s="134"/>
    </row>
    <row r="551" spans="2:65" x14ac:dyDescent="0.25"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  <c r="BK551" s="134"/>
      <c r="BL551" s="134"/>
      <c r="BM551" s="134"/>
    </row>
    <row r="552" spans="2:65" x14ac:dyDescent="0.25"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  <c r="BK552" s="134"/>
      <c r="BL552" s="134"/>
      <c r="BM552" s="134"/>
    </row>
    <row r="553" spans="2:65" x14ac:dyDescent="0.25"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4"/>
    </row>
    <row r="554" spans="2:65" x14ac:dyDescent="0.25"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4"/>
    </row>
    <row r="555" spans="2:65" x14ac:dyDescent="0.25"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4"/>
    </row>
    <row r="556" spans="2:65" x14ac:dyDescent="0.25"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  <c r="BK556" s="134"/>
      <c r="BL556" s="134"/>
      <c r="BM556" s="134"/>
    </row>
    <row r="557" spans="2:65" x14ac:dyDescent="0.25"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  <c r="BK557" s="134"/>
      <c r="BL557" s="134"/>
      <c r="BM557" s="134"/>
    </row>
    <row r="558" spans="2:65" x14ac:dyDescent="0.25"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</row>
    <row r="559" spans="2:65" x14ac:dyDescent="0.25"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4"/>
    </row>
    <row r="560" spans="2:65" x14ac:dyDescent="0.25"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  <c r="BK560" s="134"/>
      <c r="BL560" s="134"/>
      <c r="BM560" s="134"/>
    </row>
    <row r="561" spans="2:65" x14ac:dyDescent="0.25"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4"/>
    </row>
    <row r="562" spans="2:65" x14ac:dyDescent="0.25"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4"/>
    </row>
    <row r="563" spans="2:65" x14ac:dyDescent="0.25"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4"/>
    </row>
    <row r="564" spans="2:65" x14ac:dyDescent="0.25"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  <c r="BK564" s="134"/>
      <c r="BL564" s="134"/>
      <c r="BM564" s="134"/>
    </row>
    <row r="565" spans="2:65" x14ac:dyDescent="0.25"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/>
      <c r="BK565" s="134"/>
      <c r="BL565" s="134"/>
      <c r="BM565" s="134"/>
    </row>
    <row r="566" spans="2:65" x14ac:dyDescent="0.25"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  <c r="BK566" s="134"/>
      <c r="BL566" s="134"/>
      <c r="BM566" s="134"/>
    </row>
    <row r="567" spans="2:65" x14ac:dyDescent="0.25"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  <c r="BK567" s="134"/>
      <c r="BL567" s="134"/>
      <c r="BM567" s="134"/>
    </row>
    <row r="568" spans="2:65" x14ac:dyDescent="0.25"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  <c r="BK568" s="134"/>
      <c r="BL568" s="134"/>
      <c r="BM568" s="134"/>
    </row>
    <row r="569" spans="2:65" x14ac:dyDescent="0.25"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  <c r="BK569" s="134"/>
      <c r="BL569" s="134"/>
      <c r="BM569" s="134"/>
    </row>
    <row r="570" spans="2:65" x14ac:dyDescent="0.25"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  <c r="BK570" s="134"/>
      <c r="BL570" s="134"/>
      <c r="BM570" s="134"/>
    </row>
    <row r="571" spans="2:65" x14ac:dyDescent="0.25"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  <c r="BK571" s="134"/>
      <c r="BL571" s="134"/>
      <c r="BM571" s="134"/>
    </row>
    <row r="572" spans="2:65" x14ac:dyDescent="0.25"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  <c r="BK572" s="134"/>
      <c r="BL572" s="134"/>
      <c r="BM572" s="134"/>
    </row>
    <row r="573" spans="2:65" x14ac:dyDescent="0.25"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4"/>
    </row>
    <row r="574" spans="2:65" x14ac:dyDescent="0.25"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4"/>
    </row>
    <row r="575" spans="2:65" x14ac:dyDescent="0.25"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</row>
    <row r="576" spans="2:65" x14ac:dyDescent="0.25"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  <c r="BK576" s="134"/>
      <c r="BL576" s="134"/>
      <c r="BM576" s="134"/>
    </row>
    <row r="577" spans="2:65" x14ac:dyDescent="0.25"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  <c r="BK577" s="134"/>
      <c r="BL577" s="134"/>
      <c r="BM577" s="134"/>
    </row>
    <row r="578" spans="2:65" x14ac:dyDescent="0.25"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4"/>
    </row>
    <row r="579" spans="2:65" x14ac:dyDescent="0.25"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  <c r="BK579" s="134"/>
      <c r="BL579" s="134"/>
      <c r="BM579" s="134"/>
    </row>
    <row r="580" spans="2:65" x14ac:dyDescent="0.25"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  <c r="BK580" s="134"/>
      <c r="BL580" s="134"/>
      <c r="BM580" s="134"/>
    </row>
    <row r="581" spans="2:65" x14ac:dyDescent="0.25"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4"/>
    </row>
    <row r="582" spans="2:65" x14ac:dyDescent="0.25"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  <c r="BK582" s="134"/>
      <c r="BL582" s="134"/>
      <c r="BM582" s="134"/>
    </row>
    <row r="583" spans="2:65" x14ac:dyDescent="0.25"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/>
      <c r="BM583" s="134"/>
    </row>
    <row r="584" spans="2:65" x14ac:dyDescent="0.25"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4"/>
    </row>
    <row r="585" spans="2:65" x14ac:dyDescent="0.25"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</row>
    <row r="586" spans="2:65" x14ac:dyDescent="0.25"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4"/>
    </row>
    <row r="587" spans="2:65" x14ac:dyDescent="0.25"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  <c r="BK587" s="134"/>
      <c r="BL587" s="134"/>
      <c r="BM587" s="134"/>
    </row>
    <row r="588" spans="2:65" x14ac:dyDescent="0.25"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  <c r="BK588" s="134"/>
      <c r="BL588" s="134"/>
      <c r="BM588" s="134"/>
    </row>
    <row r="589" spans="2:65" x14ac:dyDescent="0.25"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  <c r="BK589" s="134"/>
      <c r="BL589" s="134"/>
      <c r="BM589" s="134"/>
    </row>
    <row r="590" spans="2:65" x14ac:dyDescent="0.25"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  <c r="BK590" s="134"/>
      <c r="BL590" s="134"/>
      <c r="BM590" s="134"/>
    </row>
    <row r="591" spans="2:65" x14ac:dyDescent="0.25"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4"/>
    </row>
    <row r="592" spans="2:65" x14ac:dyDescent="0.25"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4"/>
    </row>
    <row r="593" spans="2:65" x14ac:dyDescent="0.25"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  <c r="BK593" s="134"/>
      <c r="BL593" s="134"/>
      <c r="BM593" s="134"/>
    </row>
    <row r="594" spans="2:65" x14ac:dyDescent="0.25"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4"/>
    </row>
    <row r="595" spans="2:65" x14ac:dyDescent="0.25"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4"/>
    </row>
    <row r="596" spans="2:65" x14ac:dyDescent="0.25"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</row>
    <row r="597" spans="2:65" x14ac:dyDescent="0.25"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  <c r="BK597" s="134"/>
      <c r="BL597" s="134"/>
      <c r="BM597" s="134"/>
    </row>
    <row r="598" spans="2:65" x14ac:dyDescent="0.25"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/>
      <c r="BL598" s="134"/>
      <c r="BM598" s="134"/>
    </row>
    <row r="599" spans="2:65" x14ac:dyDescent="0.25"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  <c r="BK599" s="134"/>
      <c r="BL599" s="134"/>
      <c r="BM599" s="134"/>
    </row>
    <row r="600" spans="2:65" x14ac:dyDescent="0.25"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/>
      <c r="BL600" s="134"/>
      <c r="BM600" s="134"/>
    </row>
    <row r="601" spans="2:65" x14ac:dyDescent="0.25"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4"/>
    </row>
    <row r="602" spans="2:65" x14ac:dyDescent="0.25"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  <c r="BK602" s="134"/>
      <c r="BL602" s="134"/>
      <c r="BM602" s="134"/>
    </row>
    <row r="603" spans="2:65" x14ac:dyDescent="0.25"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  <c r="BK603" s="134"/>
      <c r="BL603" s="134"/>
      <c r="BM603" s="134"/>
    </row>
    <row r="604" spans="2:65" x14ac:dyDescent="0.25"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4"/>
    </row>
    <row r="605" spans="2:65" x14ac:dyDescent="0.25"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/>
      <c r="BK605" s="134"/>
      <c r="BL605" s="134"/>
      <c r="BM605" s="134"/>
    </row>
    <row r="606" spans="2:65" x14ac:dyDescent="0.25"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  <c r="BK606" s="134"/>
      <c r="BL606" s="134"/>
      <c r="BM606" s="134"/>
    </row>
    <row r="607" spans="2:65" x14ac:dyDescent="0.25"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  <c r="BK607" s="134"/>
      <c r="BL607" s="134"/>
      <c r="BM607" s="134"/>
    </row>
    <row r="608" spans="2:65" x14ac:dyDescent="0.25"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/>
      <c r="BK608" s="134"/>
      <c r="BL608" s="134"/>
      <c r="BM608" s="134"/>
    </row>
    <row r="609" spans="2:65" x14ac:dyDescent="0.25"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  <c r="BK609" s="134"/>
      <c r="BL609" s="134"/>
      <c r="BM609" s="134"/>
    </row>
    <row r="610" spans="2:65" x14ac:dyDescent="0.25"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  <c r="BK610" s="134"/>
      <c r="BL610" s="134"/>
      <c r="BM610" s="134"/>
    </row>
    <row r="611" spans="2:65" x14ac:dyDescent="0.25"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  <c r="BK611" s="134"/>
      <c r="BL611" s="134"/>
      <c r="BM611" s="134"/>
    </row>
    <row r="612" spans="2:65" x14ac:dyDescent="0.25"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4"/>
    </row>
    <row r="613" spans="2:65" x14ac:dyDescent="0.25"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4"/>
    </row>
    <row r="614" spans="2:65" x14ac:dyDescent="0.25"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4"/>
    </row>
    <row r="615" spans="2:65" x14ac:dyDescent="0.25"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  <c r="BK615" s="134"/>
      <c r="BL615" s="134"/>
      <c r="BM615" s="134"/>
    </row>
    <row r="616" spans="2:65" x14ac:dyDescent="0.25"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  <c r="BK616" s="134"/>
      <c r="BL616" s="134"/>
      <c r="BM616" s="134"/>
    </row>
    <row r="617" spans="2:65" x14ac:dyDescent="0.25"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4"/>
    </row>
    <row r="618" spans="2:65" x14ac:dyDescent="0.25"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  <c r="BK618" s="134"/>
      <c r="BL618" s="134"/>
      <c r="BM618" s="134"/>
    </row>
    <row r="619" spans="2:65" x14ac:dyDescent="0.25"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  <c r="BK619" s="134"/>
      <c r="BL619" s="134"/>
      <c r="BM619" s="134"/>
    </row>
    <row r="620" spans="2:65" x14ac:dyDescent="0.25"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  <c r="BK620" s="134"/>
      <c r="BL620" s="134"/>
      <c r="BM620" s="134"/>
    </row>
    <row r="621" spans="2:65" x14ac:dyDescent="0.25"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4"/>
    </row>
    <row r="622" spans="2:65" x14ac:dyDescent="0.25"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4"/>
    </row>
    <row r="623" spans="2:65" x14ac:dyDescent="0.25"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4"/>
    </row>
    <row r="624" spans="2:65" x14ac:dyDescent="0.25"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/>
      <c r="BL624" s="134"/>
      <c r="BM624" s="134"/>
    </row>
    <row r="625" spans="2:65" x14ac:dyDescent="0.25"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/>
      <c r="BL625" s="134"/>
      <c r="BM625" s="134"/>
    </row>
    <row r="626" spans="2:65" x14ac:dyDescent="0.25"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4"/>
    </row>
    <row r="627" spans="2:65" x14ac:dyDescent="0.25"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4"/>
    </row>
    <row r="628" spans="2:65" x14ac:dyDescent="0.25"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4"/>
    </row>
    <row r="629" spans="2:65" x14ac:dyDescent="0.25"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4"/>
    </row>
    <row r="630" spans="2:65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4"/>
    </row>
    <row r="631" spans="2:65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4"/>
    </row>
    <row r="632" spans="2:65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4"/>
    </row>
    <row r="633" spans="2:65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  <c r="BK633" s="134"/>
      <c r="BL633" s="134"/>
      <c r="BM633" s="134"/>
    </row>
    <row r="634" spans="2:65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4"/>
    </row>
    <row r="635" spans="2:65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4"/>
    </row>
    <row r="636" spans="2:65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</row>
    <row r="637" spans="2:65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4"/>
    </row>
    <row r="638" spans="2:65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4"/>
    </row>
    <row r="639" spans="2:65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4"/>
    </row>
    <row r="640" spans="2:65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4"/>
    </row>
    <row r="641" spans="2:65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4"/>
    </row>
    <row r="642" spans="2:65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4"/>
    </row>
    <row r="643" spans="2:65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4"/>
    </row>
    <row r="644" spans="2:65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4"/>
    </row>
    <row r="645" spans="2:65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</row>
    <row r="646" spans="2:65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4"/>
    </row>
    <row r="647" spans="2:65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4"/>
    </row>
    <row r="648" spans="2:65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  <c r="BK648" s="134"/>
      <c r="BL648" s="134"/>
      <c r="BM648" s="134"/>
    </row>
    <row r="649" spans="2:65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</row>
    <row r="650" spans="2:65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4"/>
    </row>
    <row r="651" spans="2:65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4"/>
    </row>
    <row r="652" spans="2:65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</row>
    <row r="653" spans="2:65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  <c r="BK653" s="134"/>
      <c r="BL653" s="134"/>
      <c r="BM653" s="134"/>
    </row>
    <row r="654" spans="2:65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4"/>
    </row>
    <row r="655" spans="2:65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4"/>
    </row>
    <row r="656" spans="2:65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4"/>
    </row>
    <row r="657" spans="2:65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4"/>
    </row>
    <row r="658" spans="2:65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  <c r="BK658" s="134"/>
      <c r="BL658" s="134"/>
      <c r="BM658" s="134"/>
    </row>
    <row r="659" spans="2:65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/>
      <c r="BL659" s="134"/>
      <c r="BM659" s="134"/>
    </row>
    <row r="660" spans="2:65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  <c r="BK660" s="134"/>
      <c r="BL660" s="134"/>
      <c r="BM660" s="134"/>
    </row>
    <row r="661" spans="2:65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  <c r="BK661" s="134"/>
      <c r="BL661" s="134"/>
      <c r="BM661" s="134"/>
    </row>
    <row r="662" spans="2:65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  <c r="BK662" s="134"/>
      <c r="BL662" s="134"/>
      <c r="BM662" s="134"/>
    </row>
    <row r="663" spans="2:65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  <c r="BK663" s="134"/>
      <c r="BL663" s="134"/>
      <c r="BM663" s="134"/>
    </row>
    <row r="664" spans="2:65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  <c r="BK664" s="134"/>
      <c r="BL664" s="134"/>
      <c r="BM664" s="134"/>
    </row>
    <row r="665" spans="2:65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  <c r="BK665" s="134"/>
      <c r="BL665" s="134"/>
      <c r="BM665" s="134"/>
    </row>
    <row r="666" spans="2:65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  <c r="BK666" s="134"/>
      <c r="BL666" s="134"/>
      <c r="BM666" s="134"/>
    </row>
    <row r="667" spans="2:65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  <c r="BK667" s="134"/>
      <c r="BL667" s="134"/>
      <c r="BM667" s="134"/>
    </row>
    <row r="668" spans="2:65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  <c r="BK668" s="134"/>
      <c r="BL668" s="134"/>
      <c r="BM668" s="134"/>
    </row>
    <row r="669" spans="2:65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  <c r="BK669" s="134"/>
      <c r="BL669" s="134"/>
      <c r="BM669" s="134"/>
    </row>
    <row r="670" spans="2:65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  <c r="BK670" s="134"/>
      <c r="BL670" s="134"/>
      <c r="BM670" s="134"/>
    </row>
    <row r="671" spans="2:65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/>
      <c r="BL671" s="134"/>
      <c r="BM671" s="134"/>
    </row>
    <row r="672" spans="2:65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/>
      <c r="BL672" s="134"/>
      <c r="BM672" s="134"/>
    </row>
    <row r="673" spans="2:65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/>
      <c r="BL673" s="134"/>
      <c r="BM673" s="134"/>
    </row>
    <row r="674" spans="2:65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4"/>
    </row>
    <row r="675" spans="2:65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4"/>
    </row>
    <row r="676" spans="2:65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4"/>
    </row>
    <row r="677" spans="2:65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4"/>
    </row>
    <row r="678" spans="2:65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4"/>
    </row>
    <row r="679" spans="2:65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4"/>
    </row>
    <row r="680" spans="2:65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4"/>
    </row>
    <row r="681" spans="2:65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4"/>
    </row>
    <row r="682" spans="2:65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  <c r="BK682" s="134"/>
      <c r="BL682" s="134"/>
      <c r="BM682" s="134"/>
    </row>
    <row r="683" spans="2:65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4"/>
    </row>
    <row r="684" spans="2:65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  <c r="BK684" s="134"/>
      <c r="BL684" s="134"/>
      <c r="BM684" s="134"/>
    </row>
    <row r="685" spans="2:65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4"/>
    </row>
    <row r="686" spans="2:65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  <c r="BK686" s="134"/>
      <c r="BL686" s="134"/>
      <c r="BM686" s="134"/>
    </row>
    <row r="687" spans="2:65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4"/>
    </row>
    <row r="688" spans="2:65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4"/>
    </row>
    <row r="689" spans="2:65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</row>
    <row r="690" spans="2:65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4"/>
    </row>
    <row r="691" spans="2:65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4"/>
    </row>
    <row r="692" spans="2:65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4"/>
    </row>
    <row r="693" spans="2:65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  <c r="BK693" s="134"/>
      <c r="BL693" s="134"/>
      <c r="BM693" s="134"/>
    </row>
    <row r="694" spans="2:65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  <c r="BK694" s="134"/>
      <c r="BL694" s="134"/>
      <c r="BM694" s="134"/>
    </row>
    <row r="695" spans="2:65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  <c r="BK695" s="134"/>
      <c r="BL695" s="134"/>
      <c r="BM695" s="134"/>
    </row>
    <row r="696" spans="2:65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4"/>
    </row>
    <row r="697" spans="2:65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4"/>
    </row>
    <row r="698" spans="2:65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  <c r="BK698" s="134"/>
      <c r="BL698" s="134"/>
      <c r="BM698" s="134"/>
    </row>
    <row r="699" spans="2:65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  <c r="BK699" s="134"/>
      <c r="BL699" s="134"/>
      <c r="BM699" s="134"/>
    </row>
    <row r="700" spans="2:65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  <c r="BK700" s="134"/>
      <c r="BL700" s="134"/>
      <c r="BM700" s="134"/>
    </row>
    <row r="701" spans="2:65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  <c r="BK701" s="134"/>
      <c r="BL701" s="134"/>
      <c r="BM701" s="134"/>
    </row>
    <row r="702" spans="2:65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  <c r="BK702" s="134"/>
      <c r="BL702" s="134"/>
      <c r="BM702" s="134"/>
    </row>
    <row r="703" spans="2:65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  <c r="BK703" s="134"/>
      <c r="BL703" s="134"/>
      <c r="BM703" s="134"/>
    </row>
    <row r="704" spans="2:65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  <c r="BK704" s="134"/>
      <c r="BL704" s="134"/>
      <c r="BM704" s="134"/>
    </row>
    <row r="705" spans="2:65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  <c r="BK705" s="134"/>
      <c r="BL705" s="134"/>
      <c r="BM705" s="134"/>
    </row>
    <row r="706" spans="2:65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  <c r="BK706" s="134"/>
      <c r="BL706" s="134"/>
      <c r="BM706" s="134"/>
    </row>
    <row r="707" spans="2:65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  <c r="BK707" s="134"/>
      <c r="BL707" s="134"/>
      <c r="BM707" s="134"/>
    </row>
    <row r="708" spans="2:65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  <c r="BK708" s="134"/>
      <c r="BL708" s="134"/>
      <c r="BM708" s="134"/>
    </row>
    <row r="709" spans="2:65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  <c r="BK709" s="134"/>
      <c r="BL709" s="134"/>
      <c r="BM709" s="134"/>
    </row>
    <row r="710" spans="2:65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4"/>
    </row>
    <row r="711" spans="2:65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  <c r="BK711" s="134"/>
      <c r="BL711" s="134"/>
      <c r="BM711" s="134"/>
    </row>
    <row r="712" spans="2:65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  <c r="BK712" s="134"/>
      <c r="BL712" s="134"/>
      <c r="BM712" s="134"/>
    </row>
    <row r="713" spans="2:65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  <c r="BK713" s="134"/>
      <c r="BL713" s="134"/>
      <c r="BM713" s="134"/>
    </row>
    <row r="714" spans="2:65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  <c r="BK714" s="134"/>
      <c r="BL714" s="134"/>
      <c r="BM714" s="134"/>
    </row>
    <row r="715" spans="2:65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/>
      <c r="BJ715" s="134"/>
      <c r="BK715" s="134"/>
      <c r="BL715" s="134"/>
      <c r="BM715" s="134"/>
    </row>
    <row r="716" spans="2:65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  <c r="BK716" s="134"/>
      <c r="BL716" s="134"/>
      <c r="BM716" s="134"/>
    </row>
    <row r="717" spans="2:65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  <c r="BK717" s="134"/>
      <c r="BL717" s="134"/>
      <c r="BM717" s="134"/>
    </row>
    <row r="718" spans="2:65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  <c r="BK718" s="134"/>
      <c r="BL718" s="134"/>
      <c r="BM718" s="134"/>
    </row>
    <row r="719" spans="2:65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  <c r="BK719" s="134"/>
      <c r="BL719" s="134"/>
      <c r="BM719" s="134"/>
    </row>
    <row r="720" spans="2:65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  <c r="BK720" s="134"/>
      <c r="BL720" s="134"/>
      <c r="BM720" s="134"/>
    </row>
    <row r="721" spans="2:65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  <c r="BK721" s="134"/>
      <c r="BL721" s="134"/>
      <c r="BM721" s="134"/>
    </row>
    <row r="722" spans="2:65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  <c r="BK722" s="134"/>
      <c r="BL722" s="134"/>
      <c r="BM722" s="134"/>
    </row>
    <row r="723" spans="2:65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  <c r="BK723" s="134"/>
      <c r="BL723" s="134"/>
      <c r="BM723" s="134"/>
    </row>
    <row r="724" spans="2:65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  <c r="BK724" s="134"/>
      <c r="BL724" s="134"/>
      <c r="BM724" s="134"/>
    </row>
    <row r="725" spans="2:65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  <c r="BK725" s="134"/>
      <c r="BL725" s="134"/>
      <c r="BM725" s="134"/>
    </row>
    <row r="726" spans="2:65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  <c r="BK726" s="134"/>
      <c r="BL726" s="134"/>
      <c r="BM726" s="134"/>
    </row>
    <row r="727" spans="2:65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  <c r="BK727" s="134"/>
      <c r="BL727" s="134"/>
      <c r="BM727" s="134"/>
    </row>
    <row r="728" spans="2:65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  <c r="BK728" s="134"/>
      <c r="BL728" s="134"/>
      <c r="BM728" s="134"/>
    </row>
    <row r="729" spans="2:65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  <c r="BK729" s="134"/>
      <c r="BL729" s="134"/>
      <c r="BM729" s="134"/>
    </row>
    <row r="730" spans="2:65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  <c r="BK730" s="134"/>
      <c r="BL730" s="134"/>
      <c r="BM730" s="134"/>
    </row>
    <row r="731" spans="2:65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  <c r="BK731" s="134"/>
      <c r="BL731" s="134"/>
      <c r="BM731" s="134"/>
    </row>
    <row r="732" spans="2:65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  <c r="BK732" s="134"/>
      <c r="BL732" s="134"/>
      <c r="BM732" s="134"/>
    </row>
    <row r="733" spans="2:65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  <c r="BK733" s="134"/>
      <c r="BL733" s="134"/>
      <c r="BM733" s="134"/>
    </row>
    <row r="734" spans="2:65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  <c r="BK734" s="134"/>
      <c r="BL734" s="134"/>
      <c r="BM734" s="134"/>
    </row>
    <row r="735" spans="2:65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  <c r="BK735" s="134"/>
      <c r="BL735" s="134"/>
      <c r="BM735" s="134"/>
    </row>
    <row r="736" spans="2:65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  <c r="BK736" s="134"/>
      <c r="BL736" s="134"/>
      <c r="BM736" s="134"/>
    </row>
    <row r="737" spans="2:65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  <c r="BK737" s="134"/>
      <c r="BL737" s="134"/>
      <c r="BM737" s="134"/>
    </row>
    <row r="738" spans="2:65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  <c r="BK738" s="134"/>
      <c r="BL738" s="134"/>
      <c r="BM738" s="134"/>
    </row>
    <row r="739" spans="2:65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  <c r="BK739" s="134"/>
      <c r="BL739" s="134"/>
      <c r="BM739" s="134"/>
    </row>
    <row r="740" spans="2:65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/>
      <c r="BK740" s="134"/>
      <c r="BL740" s="134"/>
      <c r="BM740" s="134"/>
    </row>
    <row r="741" spans="2:65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/>
      <c r="BF741" s="134"/>
      <c r="BG741" s="134"/>
      <c r="BH741" s="134"/>
      <c r="BI741" s="134"/>
      <c r="BJ741" s="134"/>
      <c r="BK741" s="134"/>
      <c r="BL741" s="134"/>
      <c r="BM741" s="134"/>
    </row>
    <row r="742" spans="2:65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  <c r="BK742" s="134"/>
      <c r="BL742" s="134"/>
      <c r="BM742" s="134"/>
    </row>
    <row r="743" spans="2:65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  <c r="BK743" s="134"/>
      <c r="BL743" s="134"/>
      <c r="BM743" s="134"/>
    </row>
    <row r="744" spans="2:65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  <c r="BK744" s="134"/>
      <c r="BL744" s="134"/>
      <c r="BM744" s="134"/>
    </row>
    <row r="745" spans="2:65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  <c r="BK745" s="134"/>
      <c r="BL745" s="134"/>
      <c r="BM745" s="134"/>
    </row>
    <row r="746" spans="2:65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  <c r="BK746" s="134"/>
      <c r="BL746" s="134"/>
      <c r="BM746" s="134"/>
    </row>
    <row r="747" spans="2:65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  <c r="BK747" s="134"/>
      <c r="BL747" s="134"/>
      <c r="BM747" s="134"/>
    </row>
    <row r="748" spans="2:65" x14ac:dyDescent="0.25"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  <c r="BK748" s="134"/>
      <c r="BL748" s="134"/>
      <c r="BM748" s="134"/>
    </row>
    <row r="749" spans="2:65" x14ac:dyDescent="0.25"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  <c r="BK749" s="134"/>
      <c r="BL749" s="134"/>
      <c r="BM749" s="134"/>
    </row>
    <row r="750" spans="2:65" x14ac:dyDescent="0.25"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  <c r="BK750" s="134"/>
      <c r="BL750" s="134"/>
      <c r="BM750" s="134"/>
    </row>
    <row r="751" spans="2:65" x14ac:dyDescent="0.25"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  <c r="BK751" s="134"/>
      <c r="BL751" s="134"/>
      <c r="BM751" s="134"/>
    </row>
    <row r="752" spans="2:65" x14ac:dyDescent="0.25"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  <c r="BK752" s="134"/>
      <c r="BL752" s="134"/>
      <c r="BM752" s="134"/>
    </row>
    <row r="753" spans="2:65" x14ac:dyDescent="0.25"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  <c r="BK753" s="134"/>
      <c r="BL753" s="134"/>
      <c r="BM753" s="134"/>
    </row>
    <row r="754" spans="2:65" x14ac:dyDescent="0.25"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  <c r="BK754" s="134"/>
      <c r="BL754" s="134"/>
      <c r="BM754" s="134"/>
    </row>
    <row r="755" spans="2:65" x14ac:dyDescent="0.25"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  <c r="BK755" s="134"/>
      <c r="BL755" s="134"/>
      <c r="BM755" s="134"/>
    </row>
    <row r="756" spans="2:65" x14ac:dyDescent="0.25"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  <c r="BK756" s="134"/>
      <c r="BL756" s="134"/>
      <c r="BM756" s="134"/>
    </row>
    <row r="757" spans="2:65" x14ac:dyDescent="0.25"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  <c r="BK757" s="134"/>
      <c r="BL757" s="134"/>
      <c r="BM757" s="134"/>
    </row>
    <row r="758" spans="2:65" x14ac:dyDescent="0.25"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  <c r="BK758" s="134"/>
      <c r="BL758" s="134"/>
      <c r="BM758" s="134"/>
    </row>
    <row r="759" spans="2:65" x14ac:dyDescent="0.25"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  <c r="BK759" s="134"/>
      <c r="BL759" s="134"/>
      <c r="BM759" s="134"/>
    </row>
    <row r="760" spans="2:65" x14ac:dyDescent="0.25"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/>
      <c r="BK760" s="134"/>
      <c r="BL760" s="134"/>
      <c r="BM760" s="134"/>
    </row>
    <row r="761" spans="2:65" x14ac:dyDescent="0.25"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  <c r="BK761" s="134"/>
      <c r="BL761" s="134"/>
      <c r="BM761" s="134"/>
    </row>
    <row r="762" spans="2:65" x14ac:dyDescent="0.25"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/>
      <c r="BK762" s="134"/>
      <c r="BL762" s="134"/>
      <c r="BM762" s="134"/>
    </row>
    <row r="763" spans="2:65" x14ac:dyDescent="0.25"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/>
      <c r="BK763" s="134"/>
      <c r="BL763" s="134"/>
      <c r="BM763" s="134"/>
    </row>
    <row r="764" spans="2:65" x14ac:dyDescent="0.25"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  <c r="BK764" s="134"/>
      <c r="BL764" s="134"/>
      <c r="BM764" s="134"/>
    </row>
    <row r="765" spans="2:65" x14ac:dyDescent="0.25"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  <c r="BF765" s="134"/>
      <c r="BG765" s="134"/>
      <c r="BH765" s="134"/>
      <c r="BI765" s="134"/>
      <c r="BJ765" s="134"/>
      <c r="BK765" s="134"/>
      <c r="BL765" s="134"/>
      <c r="BM765" s="134"/>
    </row>
    <row r="766" spans="2:65" x14ac:dyDescent="0.25"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  <c r="BK766" s="134"/>
      <c r="BL766" s="134"/>
      <c r="BM766" s="134"/>
    </row>
    <row r="767" spans="2:65" x14ac:dyDescent="0.25"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/>
      <c r="BK767" s="134"/>
      <c r="BL767" s="134"/>
      <c r="BM767" s="134"/>
    </row>
    <row r="768" spans="2:65" x14ac:dyDescent="0.25"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  <c r="BK768" s="134"/>
      <c r="BL768" s="134"/>
      <c r="BM768" s="134"/>
    </row>
    <row r="769" spans="2:65" x14ac:dyDescent="0.25"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  <c r="BK769" s="134"/>
      <c r="BL769" s="134"/>
      <c r="BM769" s="134"/>
    </row>
    <row r="770" spans="2:65" x14ac:dyDescent="0.25"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  <c r="BK770" s="134"/>
      <c r="BL770" s="134"/>
      <c r="BM770" s="134"/>
    </row>
    <row r="771" spans="2:65" x14ac:dyDescent="0.25"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  <c r="BK771" s="134"/>
      <c r="BL771" s="134"/>
      <c r="BM771" s="134"/>
    </row>
    <row r="772" spans="2:65" x14ac:dyDescent="0.25"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  <c r="BK772" s="134"/>
      <c r="BL772" s="134"/>
      <c r="BM772" s="134"/>
    </row>
    <row r="773" spans="2:65" x14ac:dyDescent="0.25"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  <c r="BK773" s="134"/>
      <c r="BL773" s="134"/>
      <c r="BM773" s="134"/>
    </row>
    <row r="774" spans="2:65" x14ac:dyDescent="0.25"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  <c r="BK774" s="134"/>
      <c r="BL774" s="134"/>
      <c r="BM774" s="134"/>
    </row>
    <row r="775" spans="2:65" x14ac:dyDescent="0.25"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  <c r="BK775" s="134"/>
      <c r="BL775" s="134"/>
      <c r="BM775" s="134"/>
    </row>
    <row r="776" spans="2:65" x14ac:dyDescent="0.25"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  <c r="BK776" s="134"/>
      <c r="BL776" s="134"/>
      <c r="BM776" s="134"/>
    </row>
    <row r="777" spans="2:65" x14ac:dyDescent="0.25"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  <c r="BK777" s="134"/>
      <c r="BL777" s="134"/>
      <c r="BM777" s="134"/>
    </row>
    <row r="778" spans="2:65" x14ac:dyDescent="0.25"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  <c r="BK778" s="134"/>
      <c r="BL778" s="134"/>
      <c r="BM778" s="134"/>
    </row>
    <row r="779" spans="2:65" x14ac:dyDescent="0.25"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  <c r="BK779" s="134"/>
      <c r="BL779" s="134"/>
      <c r="BM779" s="134"/>
    </row>
    <row r="780" spans="2:65" x14ac:dyDescent="0.25"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  <c r="BK780" s="134"/>
      <c r="BL780" s="134"/>
      <c r="BM780" s="134"/>
    </row>
    <row r="781" spans="2:65" x14ac:dyDescent="0.25"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  <c r="BK781" s="134"/>
      <c r="BL781" s="134"/>
      <c r="BM781" s="134"/>
    </row>
    <row r="782" spans="2:65" x14ac:dyDescent="0.25"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  <c r="BK782" s="134"/>
      <c r="BL782" s="134"/>
      <c r="BM782" s="134"/>
    </row>
    <row r="783" spans="2:65" x14ac:dyDescent="0.25"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  <c r="BK783" s="134"/>
      <c r="BL783" s="134"/>
      <c r="BM783" s="134"/>
    </row>
    <row r="784" spans="2:65" x14ac:dyDescent="0.25"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  <c r="BK784" s="134"/>
      <c r="BL784" s="134"/>
      <c r="BM784" s="134"/>
    </row>
    <row r="785" spans="2:65" x14ac:dyDescent="0.25"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  <c r="BK785" s="134"/>
      <c r="BL785" s="134"/>
      <c r="BM785" s="134"/>
    </row>
    <row r="786" spans="2:65" x14ac:dyDescent="0.25"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  <c r="BK786" s="134"/>
      <c r="BL786" s="134"/>
      <c r="BM786" s="134"/>
    </row>
    <row r="787" spans="2:65" x14ac:dyDescent="0.25"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  <c r="BK787" s="134"/>
      <c r="BL787" s="134"/>
      <c r="BM787" s="134"/>
    </row>
    <row r="788" spans="2:65" x14ac:dyDescent="0.25"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  <c r="BK788" s="134"/>
      <c r="BL788" s="134"/>
      <c r="BM788" s="134"/>
    </row>
    <row r="789" spans="2:65" x14ac:dyDescent="0.25"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  <c r="BK789" s="134"/>
      <c r="BL789" s="134"/>
      <c r="BM789" s="134"/>
    </row>
    <row r="790" spans="2:65" x14ac:dyDescent="0.25"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  <c r="BK790" s="134"/>
      <c r="BL790" s="134"/>
      <c r="BM790" s="134"/>
    </row>
    <row r="791" spans="2:65" x14ac:dyDescent="0.25"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  <c r="BK791" s="134"/>
      <c r="BL791" s="134"/>
      <c r="BM791" s="134"/>
    </row>
    <row r="792" spans="2:65" x14ac:dyDescent="0.25"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  <c r="BK792" s="134"/>
      <c r="BL792" s="134"/>
      <c r="BM792" s="134"/>
    </row>
    <row r="793" spans="2:65" x14ac:dyDescent="0.25"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  <c r="BK793" s="134"/>
      <c r="BL793" s="134"/>
      <c r="BM793" s="134"/>
    </row>
    <row r="794" spans="2:65" x14ac:dyDescent="0.25"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  <c r="BK794" s="134"/>
      <c r="BL794" s="134"/>
      <c r="BM794" s="134"/>
    </row>
    <row r="795" spans="2:65" x14ac:dyDescent="0.25"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  <c r="BK795" s="134"/>
      <c r="BL795" s="134"/>
      <c r="BM795" s="134"/>
    </row>
    <row r="796" spans="2:65" x14ac:dyDescent="0.25"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  <c r="BK796" s="134"/>
      <c r="BL796" s="134"/>
      <c r="BM796" s="134"/>
    </row>
    <row r="797" spans="2:65" x14ac:dyDescent="0.25"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4"/>
    </row>
    <row r="798" spans="2:65" x14ac:dyDescent="0.25"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  <c r="BK798" s="134"/>
      <c r="BL798" s="134"/>
      <c r="BM798" s="134"/>
    </row>
    <row r="799" spans="2:65" x14ac:dyDescent="0.25"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4"/>
    </row>
    <row r="800" spans="2:65" x14ac:dyDescent="0.25"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  <c r="BK800" s="134"/>
      <c r="BL800" s="134"/>
      <c r="BM800" s="134"/>
    </row>
    <row r="801" spans="2:65" x14ac:dyDescent="0.25"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  <c r="BK801" s="134"/>
      <c r="BL801" s="134"/>
      <c r="BM801" s="134"/>
    </row>
    <row r="802" spans="2:65" x14ac:dyDescent="0.25"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  <c r="BK802" s="134"/>
      <c r="BL802" s="134"/>
      <c r="BM802" s="134"/>
    </row>
    <row r="803" spans="2:65" x14ac:dyDescent="0.25"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  <c r="BF803" s="134"/>
      <c r="BG803" s="134"/>
      <c r="BH803" s="134"/>
      <c r="BI803" s="134"/>
      <c r="BJ803" s="134"/>
      <c r="BK803" s="134"/>
      <c r="BL803" s="134"/>
      <c r="BM803" s="134"/>
    </row>
    <row r="804" spans="2:65" x14ac:dyDescent="0.25"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  <c r="BD804" s="134"/>
      <c r="BE804" s="134"/>
      <c r="BF804" s="134"/>
      <c r="BG804" s="134"/>
      <c r="BH804" s="134"/>
      <c r="BI804" s="134"/>
      <c r="BJ804" s="134"/>
      <c r="BK804" s="134"/>
      <c r="BL804" s="134"/>
      <c r="BM804" s="134"/>
    </row>
    <row r="805" spans="2:65" x14ac:dyDescent="0.25"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134"/>
      <c r="BE805" s="134"/>
      <c r="BF805" s="134"/>
      <c r="BG805" s="134"/>
      <c r="BH805" s="134"/>
      <c r="BI805" s="134"/>
      <c r="BJ805" s="134"/>
      <c r="BK805" s="134"/>
      <c r="BL805" s="134"/>
      <c r="BM805" s="134"/>
    </row>
    <row r="806" spans="2:65" x14ac:dyDescent="0.25"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4"/>
      <c r="BE806" s="134"/>
      <c r="BF806" s="134"/>
      <c r="BG806" s="134"/>
      <c r="BH806" s="134"/>
      <c r="BI806" s="134"/>
      <c r="BJ806" s="134"/>
      <c r="BK806" s="134"/>
      <c r="BL806" s="134"/>
      <c r="BM806" s="134"/>
    </row>
    <row r="807" spans="2:65" x14ac:dyDescent="0.25"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4"/>
      <c r="BE807" s="134"/>
      <c r="BF807" s="134"/>
      <c r="BG807" s="134"/>
      <c r="BH807" s="134"/>
      <c r="BI807" s="134"/>
      <c r="BJ807" s="134"/>
      <c r="BK807" s="134"/>
      <c r="BL807" s="134"/>
      <c r="BM807" s="134"/>
    </row>
    <row r="808" spans="2:65" x14ac:dyDescent="0.25"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  <c r="BF808" s="134"/>
      <c r="BG808" s="134"/>
      <c r="BH808" s="134"/>
      <c r="BI808" s="134"/>
      <c r="BJ808" s="134"/>
      <c r="BK808" s="134"/>
      <c r="BL808" s="134"/>
      <c r="BM808" s="134"/>
    </row>
    <row r="809" spans="2:65" x14ac:dyDescent="0.25"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4"/>
      <c r="BE809" s="134"/>
      <c r="BF809" s="134"/>
      <c r="BG809" s="134"/>
      <c r="BH809" s="134"/>
      <c r="BI809" s="134"/>
      <c r="BJ809" s="134"/>
      <c r="BK809" s="134"/>
      <c r="BL809" s="134"/>
      <c r="BM809" s="134"/>
    </row>
    <row r="810" spans="2:65" x14ac:dyDescent="0.25"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4"/>
      <c r="BE810" s="134"/>
      <c r="BF810" s="134"/>
      <c r="BG810" s="134"/>
      <c r="BH810" s="134"/>
      <c r="BI810" s="134"/>
      <c r="BJ810" s="134"/>
      <c r="BK810" s="134"/>
      <c r="BL810" s="134"/>
      <c r="BM810" s="134"/>
    </row>
    <row r="811" spans="2:65" x14ac:dyDescent="0.25"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  <c r="BF811" s="134"/>
      <c r="BG811" s="134"/>
      <c r="BH811" s="134"/>
      <c r="BI811" s="134"/>
      <c r="BJ811" s="134"/>
      <c r="BK811" s="134"/>
      <c r="BL811" s="134"/>
      <c r="BM811" s="134"/>
    </row>
    <row r="812" spans="2:65" x14ac:dyDescent="0.25"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  <c r="BK812" s="134"/>
      <c r="BL812" s="134"/>
      <c r="BM812" s="134"/>
    </row>
    <row r="813" spans="2:65" x14ac:dyDescent="0.25"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  <c r="BF813" s="134"/>
      <c r="BG813" s="134"/>
      <c r="BH813" s="134"/>
      <c r="BI813" s="134"/>
      <c r="BJ813" s="134"/>
      <c r="BK813" s="134"/>
      <c r="BL813" s="134"/>
      <c r="BM813" s="134"/>
    </row>
    <row r="814" spans="2:65" x14ac:dyDescent="0.25"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  <c r="BF814" s="134"/>
      <c r="BG814" s="134"/>
      <c r="BH814" s="134"/>
      <c r="BI814" s="134"/>
      <c r="BJ814" s="134"/>
      <c r="BK814" s="134"/>
      <c r="BL814" s="134"/>
      <c r="BM814" s="134"/>
    </row>
    <row r="815" spans="2:65" x14ac:dyDescent="0.25"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4"/>
      <c r="BE815" s="134"/>
      <c r="BF815" s="134"/>
      <c r="BG815" s="134"/>
      <c r="BH815" s="134"/>
      <c r="BI815" s="134"/>
      <c r="BJ815" s="134"/>
      <c r="BK815" s="134"/>
      <c r="BL815" s="134"/>
      <c r="BM815" s="134"/>
    </row>
    <row r="816" spans="2:65" x14ac:dyDescent="0.25"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  <c r="BD816" s="134"/>
      <c r="BE816" s="134"/>
      <c r="BF816" s="134"/>
      <c r="BG816" s="134"/>
      <c r="BH816" s="134"/>
      <c r="BI816" s="134"/>
      <c r="BJ816" s="134"/>
      <c r="BK816" s="134"/>
      <c r="BL816" s="134"/>
      <c r="BM816" s="134"/>
    </row>
    <row r="817" spans="2:65" x14ac:dyDescent="0.25"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4"/>
      <c r="BE817" s="134"/>
      <c r="BF817" s="134"/>
      <c r="BG817" s="134"/>
      <c r="BH817" s="134"/>
      <c r="BI817" s="134"/>
      <c r="BJ817" s="134"/>
      <c r="BK817" s="134"/>
      <c r="BL817" s="134"/>
      <c r="BM817" s="134"/>
    </row>
    <row r="818" spans="2:65" x14ac:dyDescent="0.25"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4"/>
      <c r="BE818" s="134"/>
      <c r="BF818" s="134"/>
      <c r="BG818" s="134"/>
      <c r="BH818" s="134"/>
      <c r="BI818" s="134"/>
      <c r="BJ818" s="134"/>
      <c r="BK818" s="134"/>
      <c r="BL818" s="134"/>
      <c r="BM818" s="134"/>
    </row>
    <row r="819" spans="2:65" x14ac:dyDescent="0.25"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  <c r="BK819" s="134"/>
      <c r="BL819" s="134"/>
      <c r="BM819" s="134"/>
    </row>
    <row r="820" spans="2:65" x14ac:dyDescent="0.25"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  <c r="BD820" s="134"/>
      <c r="BE820" s="134"/>
      <c r="BF820" s="134"/>
      <c r="BG820" s="134"/>
      <c r="BH820" s="134"/>
      <c r="BI820" s="134"/>
      <c r="BJ820" s="134"/>
      <c r="BK820" s="134"/>
      <c r="BL820" s="134"/>
      <c r="BM820" s="134"/>
    </row>
    <row r="821" spans="2:65" x14ac:dyDescent="0.25"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4"/>
      <c r="BE821" s="134"/>
      <c r="BF821" s="134"/>
      <c r="BG821" s="134"/>
      <c r="BH821" s="134"/>
      <c r="BI821" s="134"/>
      <c r="BJ821" s="134"/>
      <c r="BK821" s="134"/>
      <c r="BL821" s="134"/>
      <c r="BM821" s="134"/>
    </row>
    <row r="822" spans="2:65" x14ac:dyDescent="0.25"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  <c r="BF822" s="134"/>
      <c r="BG822" s="134"/>
      <c r="BH822" s="134"/>
      <c r="BI822" s="134"/>
      <c r="BJ822" s="134"/>
      <c r="BK822" s="134"/>
      <c r="BL822" s="134"/>
      <c r="BM822" s="134"/>
    </row>
    <row r="823" spans="2:65" x14ac:dyDescent="0.25"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  <c r="BK823" s="134"/>
      <c r="BL823" s="134"/>
      <c r="BM823" s="134"/>
    </row>
    <row r="824" spans="2:65" x14ac:dyDescent="0.25"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  <c r="BD824" s="134"/>
      <c r="BE824" s="134"/>
      <c r="BF824" s="134"/>
      <c r="BG824" s="134"/>
      <c r="BH824" s="134"/>
      <c r="BI824" s="134"/>
      <c r="BJ824" s="134"/>
      <c r="BK824" s="134"/>
      <c r="BL824" s="134"/>
      <c r="BM824" s="134"/>
    </row>
    <row r="825" spans="2:65" x14ac:dyDescent="0.25"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  <c r="BK825" s="134"/>
      <c r="BL825" s="134"/>
      <c r="BM825" s="134"/>
    </row>
    <row r="826" spans="2:65" x14ac:dyDescent="0.25"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  <c r="BF826" s="134"/>
      <c r="BG826" s="134"/>
      <c r="BH826" s="134"/>
      <c r="BI826" s="134"/>
      <c r="BJ826" s="134"/>
      <c r="BK826" s="134"/>
      <c r="BL826" s="134"/>
      <c r="BM826" s="134"/>
    </row>
    <row r="827" spans="2:65" x14ac:dyDescent="0.25"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4"/>
      <c r="BE827" s="134"/>
      <c r="BF827" s="134"/>
      <c r="BG827" s="134"/>
      <c r="BH827" s="134"/>
      <c r="BI827" s="134"/>
      <c r="BJ827" s="134"/>
      <c r="BK827" s="134"/>
      <c r="BL827" s="134"/>
      <c r="BM827" s="134"/>
    </row>
    <row r="828" spans="2:65" x14ac:dyDescent="0.25"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  <c r="BD828" s="134"/>
      <c r="BE828" s="134"/>
      <c r="BF828" s="134"/>
      <c r="BG828" s="134"/>
      <c r="BH828" s="134"/>
      <c r="BI828" s="134"/>
      <c r="BJ828" s="134"/>
      <c r="BK828" s="134"/>
      <c r="BL828" s="134"/>
      <c r="BM828" s="134"/>
    </row>
    <row r="829" spans="2:65" x14ac:dyDescent="0.25"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  <c r="BK829" s="134"/>
      <c r="BL829" s="134"/>
      <c r="BM829" s="134"/>
    </row>
    <row r="830" spans="2:65" x14ac:dyDescent="0.25"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  <c r="BF830" s="134"/>
      <c r="BG830" s="134"/>
      <c r="BH830" s="134"/>
      <c r="BI830" s="134"/>
      <c r="BJ830" s="134"/>
      <c r="BK830" s="134"/>
      <c r="BL830" s="134"/>
      <c r="BM830" s="134"/>
    </row>
    <row r="831" spans="2:65" x14ac:dyDescent="0.25"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4"/>
      <c r="BE831" s="134"/>
      <c r="BF831" s="134"/>
      <c r="BG831" s="134"/>
      <c r="BH831" s="134"/>
      <c r="BI831" s="134"/>
      <c r="BJ831" s="134"/>
      <c r="BK831" s="134"/>
      <c r="BL831" s="134"/>
      <c r="BM831" s="134"/>
    </row>
    <row r="832" spans="2:65" x14ac:dyDescent="0.25"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  <c r="BD832" s="134"/>
      <c r="BE832" s="134"/>
      <c r="BF832" s="134"/>
      <c r="BG832" s="134"/>
      <c r="BH832" s="134"/>
      <c r="BI832" s="134"/>
      <c r="BJ832" s="134"/>
      <c r="BK832" s="134"/>
      <c r="BL832" s="134"/>
      <c r="BM832" s="134"/>
    </row>
    <row r="833" spans="2:65" x14ac:dyDescent="0.25"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4"/>
      <c r="BE833" s="134"/>
      <c r="BF833" s="134"/>
      <c r="BG833" s="134"/>
      <c r="BH833" s="134"/>
      <c r="BI833" s="134"/>
      <c r="BJ833" s="134"/>
      <c r="BK833" s="134"/>
      <c r="BL833" s="134"/>
      <c r="BM833" s="134"/>
    </row>
    <row r="834" spans="2:65" x14ac:dyDescent="0.25"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  <c r="BF834" s="134"/>
      <c r="BG834" s="134"/>
      <c r="BH834" s="134"/>
      <c r="BI834" s="134"/>
      <c r="BJ834" s="134"/>
      <c r="BK834" s="134"/>
      <c r="BL834" s="134"/>
      <c r="BM834" s="134"/>
    </row>
    <row r="835" spans="2:65" x14ac:dyDescent="0.25"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  <c r="BF835" s="134"/>
      <c r="BG835" s="134"/>
      <c r="BH835" s="134"/>
      <c r="BI835" s="134"/>
      <c r="BJ835" s="134"/>
      <c r="BK835" s="134"/>
      <c r="BL835" s="134"/>
      <c r="BM835" s="134"/>
    </row>
    <row r="836" spans="2:65" x14ac:dyDescent="0.25"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  <c r="BF836" s="134"/>
      <c r="BG836" s="134"/>
      <c r="BH836" s="134"/>
      <c r="BI836" s="134"/>
      <c r="BJ836" s="134"/>
      <c r="BK836" s="134"/>
      <c r="BL836" s="134"/>
      <c r="BM836" s="134"/>
    </row>
    <row r="837" spans="2:65" x14ac:dyDescent="0.25"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  <c r="BF837" s="134"/>
      <c r="BG837" s="134"/>
      <c r="BH837" s="134"/>
      <c r="BI837" s="134"/>
      <c r="BJ837" s="134"/>
      <c r="BK837" s="134"/>
      <c r="BL837" s="134"/>
      <c r="BM837" s="134"/>
    </row>
    <row r="838" spans="2:65" x14ac:dyDescent="0.25"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  <c r="BF838" s="134"/>
      <c r="BG838" s="134"/>
      <c r="BH838" s="134"/>
      <c r="BI838" s="134"/>
      <c r="BJ838" s="134"/>
      <c r="BK838" s="134"/>
      <c r="BL838" s="134"/>
      <c r="BM838" s="134"/>
    </row>
    <row r="839" spans="2:65" x14ac:dyDescent="0.25"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  <c r="BF839" s="134"/>
      <c r="BG839" s="134"/>
      <c r="BH839" s="134"/>
      <c r="BI839" s="134"/>
      <c r="BJ839" s="134"/>
      <c r="BK839" s="134"/>
      <c r="BL839" s="134"/>
      <c r="BM839" s="134"/>
    </row>
    <row r="840" spans="2:65" x14ac:dyDescent="0.25"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  <c r="BD840" s="134"/>
      <c r="BE840" s="134"/>
      <c r="BF840" s="134"/>
      <c r="BG840" s="134"/>
      <c r="BH840" s="134"/>
      <c r="BI840" s="134"/>
      <c r="BJ840" s="134"/>
      <c r="BK840" s="134"/>
      <c r="BL840" s="134"/>
      <c r="BM840" s="134"/>
    </row>
    <row r="841" spans="2:65" x14ac:dyDescent="0.25"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  <c r="BF841" s="134"/>
      <c r="BG841" s="134"/>
      <c r="BH841" s="134"/>
      <c r="BI841" s="134"/>
      <c r="BJ841" s="134"/>
      <c r="BK841" s="134"/>
      <c r="BL841" s="134"/>
      <c r="BM841" s="134"/>
    </row>
    <row r="842" spans="2:65" x14ac:dyDescent="0.25"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134"/>
      <c r="BE842" s="134"/>
      <c r="BF842" s="134"/>
      <c r="BG842" s="134"/>
      <c r="BH842" s="134"/>
      <c r="BI842" s="134"/>
      <c r="BJ842" s="134"/>
      <c r="BK842" s="134"/>
      <c r="BL842" s="134"/>
      <c r="BM842" s="134"/>
    </row>
    <row r="843" spans="2:65" x14ac:dyDescent="0.25"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  <c r="BF843" s="134"/>
      <c r="BG843" s="134"/>
      <c r="BH843" s="134"/>
      <c r="BI843" s="134"/>
      <c r="BJ843" s="134"/>
      <c r="BK843" s="134"/>
      <c r="BL843" s="134"/>
      <c r="BM843" s="134"/>
    </row>
    <row r="844" spans="2:65" x14ac:dyDescent="0.25"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  <c r="BD844" s="134"/>
      <c r="BE844" s="134"/>
      <c r="BF844" s="134"/>
      <c r="BG844" s="134"/>
      <c r="BH844" s="134"/>
      <c r="BI844" s="134"/>
      <c r="BJ844" s="134"/>
      <c r="BK844" s="134"/>
      <c r="BL844" s="134"/>
      <c r="BM844" s="134"/>
    </row>
    <row r="845" spans="2:65" x14ac:dyDescent="0.25"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  <c r="BK845" s="134"/>
      <c r="BL845" s="134"/>
      <c r="BM845" s="134"/>
    </row>
    <row r="846" spans="2:65" x14ac:dyDescent="0.25"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  <c r="BF846" s="134"/>
      <c r="BG846" s="134"/>
      <c r="BH846" s="134"/>
      <c r="BI846" s="134"/>
      <c r="BJ846" s="134"/>
      <c r="BK846" s="134"/>
      <c r="BL846" s="134"/>
      <c r="BM846" s="134"/>
    </row>
    <row r="847" spans="2:65" x14ac:dyDescent="0.25"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  <c r="BK847" s="134"/>
      <c r="BL847" s="134"/>
      <c r="BM847" s="134"/>
    </row>
    <row r="848" spans="2:65" x14ac:dyDescent="0.25"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  <c r="BD848" s="134"/>
      <c r="BE848" s="134"/>
      <c r="BF848" s="134"/>
      <c r="BG848" s="134"/>
      <c r="BH848" s="134"/>
      <c r="BI848" s="134"/>
      <c r="BJ848" s="134"/>
      <c r="BK848" s="134"/>
      <c r="BL848" s="134"/>
      <c r="BM848" s="134"/>
    </row>
    <row r="849" spans="2:65" x14ac:dyDescent="0.25"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  <c r="BF849" s="134"/>
      <c r="BG849" s="134"/>
      <c r="BH849" s="134"/>
      <c r="BI849" s="134"/>
      <c r="BJ849" s="134"/>
      <c r="BK849" s="134"/>
      <c r="BL849" s="134"/>
      <c r="BM849" s="134"/>
    </row>
    <row r="850" spans="2:65" x14ac:dyDescent="0.25"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  <c r="BF850" s="134"/>
      <c r="BG850" s="134"/>
      <c r="BH850" s="134"/>
      <c r="BI850" s="134"/>
      <c r="BJ850" s="134"/>
      <c r="BK850" s="134"/>
      <c r="BL850" s="134"/>
      <c r="BM850" s="134"/>
    </row>
    <row r="851" spans="2:65" x14ac:dyDescent="0.25"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  <c r="BK851" s="134"/>
      <c r="BL851" s="134"/>
      <c r="BM851" s="134"/>
    </row>
    <row r="852" spans="2:65" x14ac:dyDescent="0.25"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  <c r="BK852" s="134"/>
      <c r="BL852" s="134"/>
      <c r="BM852" s="134"/>
    </row>
    <row r="853" spans="2:65" x14ac:dyDescent="0.25"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  <c r="BK853" s="134"/>
      <c r="BL853" s="134"/>
      <c r="BM853" s="134"/>
    </row>
    <row r="854" spans="2:65" x14ac:dyDescent="0.25"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  <c r="BF854" s="134"/>
      <c r="BG854" s="134"/>
      <c r="BH854" s="134"/>
      <c r="BI854" s="134"/>
      <c r="BJ854" s="134"/>
      <c r="BK854" s="134"/>
      <c r="BL854" s="134"/>
      <c r="BM854" s="134"/>
    </row>
    <row r="855" spans="2:65" x14ac:dyDescent="0.25"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  <c r="BD855" s="134"/>
      <c r="BE855" s="134"/>
      <c r="BF855" s="134"/>
      <c r="BG855" s="134"/>
      <c r="BH855" s="134"/>
      <c r="BI855" s="134"/>
      <c r="BJ855" s="134"/>
      <c r="BK855" s="134"/>
      <c r="BL855" s="134"/>
      <c r="BM855" s="134"/>
    </row>
    <row r="856" spans="2:65" x14ac:dyDescent="0.25"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  <c r="BF856" s="134"/>
      <c r="BG856" s="134"/>
      <c r="BH856" s="134"/>
      <c r="BI856" s="134"/>
      <c r="BJ856" s="134"/>
      <c r="BK856" s="134"/>
      <c r="BL856" s="134"/>
      <c r="BM856" s="134"/>
    </row>
    <row r="857" spans="2:65" x14ac:dyDescent="0.25"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  <c r="BD857" s="134"/>
      <c r="BE857" s="134"/>
      <c r="BF857" s="134"/>
      <c r="BG857" s="134"/>
      <c r="BH857" s="134"/>
      <c r="BI857" s="134"/>
      <c r="BJ857" s="134"/>
      <c r="BK857" s="134"/>
      <c r="BL857" s="134"/>
      <c r="BM857" s="134"/>
    </row>
    <row r="858" spans="2:65" x14ac:dyDescent="0.25"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  <c r="BD858" s="134"/>
      <c r="BE858" s="134"/>
      <c r="BF858" s="134"/>
      <c r="BG858" s="134"/>
      <c r="BH858" s="134"/>
      <c r="BI858" s="134"/>
      <c r="BJ858" s="134"/>
      <c r="BK858" s="134"/>
      <c r="BL858" s="134"/>
      <c r="BM858" s="134"/>
    </row>
    <row r="859" spans="2:65" x14ac:dyDescent="0.25"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  <c r="BD859" s="134"/>
      <c r="BE859" s="134"/>
      <c r="BF859" s="134"/>
      <c r="BG859" s="134"/>
      <c r="BH859" s="134"/>
      <c r="BI859" s="134"/>
      <c r="BJ859" s="134"/>
      <c r="BK859" s="134"/>
      <c r="BL859" s="134"/>
      <c r="BM859" s="134"/>
    </row>
    <row r="860" spans="2:65" x14ac:dyDescent="0.25"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  <c r="BK860" s="134"/>
      <c r="BL860" s="134"/>
      <c r="BM860" s="134"/>
    </row>
    <row r="861" spans="2:65" x14ac:dyDescent="0.25"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  <c r="BF861" s="134"/>
      <c r="BG861" s="134"/>
      <c r="BH861" s="134"/>
      <c r="BI861" s="134"/>
      <c r="BJ861" s="134"/>
      <c r="BK861" s="134"/>
      <c r="BL861" s="134"/>
      <c r="BM861" s="134"/>
    </row>
    <row r="862" spans="2:65" x14ac:dyDescent="0.25"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  <c r="BD862" s="134"/>
      <c r="BE862" s="134"/>
      <c r="BF862" s="134"/>
      <c r="BG862" s="134"/>
      <c r="BH862" s="134"/>
      <c r="BI862" s="134"/>
      <c r="BJ862" s="134"/>
      <c r="BK862" s="134"/>
      <c r="BL862" s="134"/>
      <c r="BM862" s="134"/>
    </row>
    <row r="863" spans="2:65" x14ac:dyDescent="0.25"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  <c r="BF863" s="134"/>
      <c r="BG863" s="134"/>
      <c r="BH863" s="134"/>
      <c r="BI863" s="134"/>
      <c r="BJ863" s="134"/>
      <c r="BK863" s="134"/>
      <c r="BL863" s="134"/>
      <c r="BM863" s="134"/>
    </row>
    <row r="864" spans="2:65" x14ac:dyDescent="0.25"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  <c r="BD864" s="134"/>
      <c r="BE864" s="134"/>
      <c r="BF864" s="134"/>
      <c r="BG864" s="134"/>
      <c r="BH864" s="134"/>
      <c r="BI864" s="134"/>
      <c r="BJ864" s="134"/>
      <c r="BK864" s="134"/>
      <c r="BL864" s="134"/>
      <c r="BM864" s="134"/>
    </row>
    <row r="865" spans="2:65" x14ac:dyDescent="0.25"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  <c r="BD865" s="134"/>
      <c r="BE865" s="134"/>
      <c r="BF865" s="134"/>
      <c r="BG865" s="134"/>
      <c r="BH865" s="134"/>
      <c r="BI865" s="134"/>
      <c r="BJ865" s="134"/>
      <c r="BK865" s="134"/>
      <c r="BL865" s="134"/>
      <c r="BM865" s="134"/>
    </row>
    <row r="866" spans="2:65" x14ac:dyDescent="0.25"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  <c r="BF866" s="134"/>
      <c r="BG866" s="134"/>
      <c r="BH866" s="134"/>
      <c r="BI866" s="134"/>
      <c r="BJ866" s="134"/>
      <c r="BK866" s="134"/>
      <c r="BL866" s="134"/>
      <c r="BM866" s="134"/>
    </row>
    <row r="867" spans="2:65" x14ac:dyDescent="0.25"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  <c r="BD867" s="134"/>
      <c r="BE867" s="134"/>
      <c r="BF867" s="134"/>
      <c r="BG867" s="134"/>
      <c r="BH867" s="134"/>
      <c r="BI867" s="134"/>
      <c r="BJ867" s="134"/>
      <c r="BK867" s="134"/>
      <c r="BL867" s="134"/>
      <c r="BM867" s="134"/>
    </row>
    <row r="868" spans="2:65" x14ac:dyDescent="0.25"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  <c r="BD868" s="134"/>
      <c r="BE868" s="134"/>
      <c r="BF868" s="134"/>
      <c r="BG868" s="134"/>
      <c r="BH868" s="134"/>
      <c r="BI868" s="134"/>
      <c r="BJ868" s="134"/>
      <c r="BK868" s="134"/>
      <c r="BL868" s="134"/>
      <c r="BM868" s="134"/>
    </row>
    <row r="869" spans="2:65" x14ac:dyDescent="0.25"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  <c r="BD869" s="134"/>
      <c r="BE869" s="134"/>
      <c r="BF869" s="134"/>
      <c r="BG869" s="134"/>
      <c r="BH869" s="134"/>
      <c r="BI869" s="134"/>
      <c r="BJ869" s="134"/>
      <c r="BK869" s="134"/>
      <c r="BL869" s="134"/>
      <c r="BM869" s="134"/>
    </row>
    <row r="870" spans="2:65" x14ac:dyDescent="0.25"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  <c r="BD870" s="134"/>
      <c r="BE870" s="134"/>
      <c r="BF870" s="134"/>
      <c r="BG870" s="134"/>
      <c r="BH870" s="134"/>
      <c r="BI870" s="134"/>
      <c r="BJ870" s="134"/>
      <c r="BK870" s="134"/>
      <c r="BL870" s="134"/>
      <c r="BM870" s="134"/>
    </row>
    <row r="871" spans="2:65" x14ac:dyDescent="0.25"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  <c r="BD871" s="134"/>
      <c r="BE871" s="134"/>
      <c r="BF871" s="134"/>
      <c r="BG871" s="134"/>
      <c r="BH871" s="134"/>
      <c r="BI871" s="134"/>
      <c r="BJ871" s="134"/>
      <c r="BK871" s="134"/>
      <c r="BL871" s="134"/>
      <c r="BM871" s="134"/>
    </row>
    <row r="872" spans="2:65" x14ac:dyDescent="0.25"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134"/>
      <c r="BE872" s="134"/>
      <c r="BF872" s="134"/>
      <c r="BG872" s="134"/>
      <c r="BH872" s="134"/>
      <c r="BI872" s="134"/>
      <c r="BJ872" s="134"/>
      <c r="BK872" s="134"/>
      <c r="BL872" s="134"/>
      <c r="BM872" s="134"/>
    </row>
    <row r="873" spans="2:65" x14ac:dyDescent="0.25"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4"/>
      <c r="BE873" s="134"/>
      <c r="BF873" s="134"/>
      <c r="BG873" s="134"/>
      <c r="BH873" s="134"/>
      <c r="BI873" s="134"/>
      <c r="BJ873" s="134"/>
      <c r="BK873" s="134"/>
      <c r="BL873" s="134"/>
      <c r="BM873" s="134"/>
    </row>
    <row r="874" spans="2:65" x14ac:dyDescent="0.25"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  <c r="BF874" s="134"/>
      <c r="BG874" s="134"/>
      <c r="BH874" s="134"/>
      <c r="BI874" s="134"/>
      <c r="BJ874" s="134"/>
      <c r="BK874" s="134"/>
      <c r="BL874" s="134"/>
      <c r="BM874" s="134"/>
    </row>
    <row r="875" spans="2:65" x14ac:dyDescent="0.25"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  <c r="BF875" s="134"/>
      <c r="BG875" s="134"/>
      <c r="BH875" s="134"/>
      <c r="BI875" s="134"/>
      <c r="BJ875" s="134"/>
      <c r="BK875" s="134"/>
      <c r="BL875" s="134"/>
      <c r="BM875" s="134"/>
    </row>
    <row r="876" spans="2:65" x14ac:dyDescent="0.25"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134"/>
      <c r="BE876" s="134"/>
      <c r="BF876" s="134"/>
      <c r="BG876" s="134"/>
      <c r="BH876" s="134"/>
      <c r="BI876" s="134"/>
      <c r="BJ876" s="134"/>
      <c r="BK876" s="134"/>
      <c r="BL876" s="134"/>
      <c r="BM876" s="134"/>
    </row>
    <row r="877" spans="2:65" x14ac:dyDescent="0.25"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  <c r="BF877" s="134"/>
      <c r="BG877" s="134"/>
      <c r="BH877" s="134"/>
      <c r="BI877" s="134"/>
      <c r="BJ877" s="134"/>
      <c r="BK877" s="134"/>
      <c r="BL877" s="134"/>
      <c r="BM877" s="134"/>
    </row>
    <row r="878" spans="2:65" x14ac:dyDescent="0.25"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4"/>
      <c r="BE878" s="134"/>
      <c r="BF878" s="134"/>
      <c r="BG878" s="134"/>
      <c r="BH878" s="134"/>
      <c r="BI878" s="134"/>
      <c r="BJ878" s="134"/>
      <c r="BK878" s="134"/>
      <c r="BL878" s="134"/>
      <c r="BM878" s="134"/>
    </row>
    <row r="879" spans="2:65" x14ac:dyDescent="0.25"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  <c r="BF879" s="134"/>
      <c r="BG879" s="134"/>
      <c r="BH879" s="134"/>
      <c r="BI879" s="134"/>
      <c r="BJ879" s="134"/>
      <c r="BK879" s="134"/>
      <c r="BL879" s="134"/>
      <c r="BM879" s="134"/>
    </row>
    <row r="880" spans="2:65" x14ac:dyDescent="0.25"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134"/>
      <c r="BE880" s="134"/>
      <c r="BF880" s="134"/>
      <c r="BG880" s="134"/>
      <c r="BH880" s="134"/>
      <c r="BI880" s="134"/>
      <c r="BJ880" s="134"/>
      <c r="BK880" s="134"/>
      <c r="BL880" s="134"/>
      <c r="BM880" s="134"/>
    </row>
    <row r="881" spans="2:65" x14ac:dyDescent="0.25"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4"/>
      <c r="BE881" s="134"/>
      <c r="BF881" s="134"/>
      <c r="BG881" s="134"/>
      <c r="BH881" s="134"/>
      <c r="BI881" s="134"/>
      <c r="BJ881" s="134"/>
      <c r="BK881" s="134"/>
      <c r="BL881" s="134"/>
      <c r="BM881" s="134"/>
    </row>
    <row r="882" spans="2:65" x14ac:dyDescent="0.25"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4"/>
      <c r="BE882" s="134"/>
      <c r="BF882" s="134"/>
      <c r="BG882" s="134"/>
      <c r="BH882" s="134"/>
      <c r="BI882" s="134"/>
      <c r="BJ882" s="134"/>
      <c r="BK882" s="134"/>
      <c r="BL882" s="134"/>
      <c r="BM882" s="134"/>
    </row>
    <row r="883" spans="2:65" x14ac:dyDescent="0.25"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  <c r="BK883" s="134"/>
      <c r="BL883" s="134"/>
      <c r="BM883" s="134"/>
    </row>
    <row r="884" spans="2:65" x14ac:dyDescent="0.25"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  <c r="BF884" s="134"/>
      <c r="BG884" s="134"/>
      <c r="BH884" s="134"/>
      <c r="BI884" s="134"/>
      <c r="BJ884" s="134"/>
      <c r="BK884" s="134"/>
      <c r="BL884" s="134"/>
      <c r="BM884" s="134"/>
    </row>
    <row r="885" spans="2:65" x14ac:dyDescent="0.25"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4"/>
      <c r="BE885" s="134"/>
      <c r="BF885" s="134"/>
      <c r="BG885" s="134"/>
      <c r="BH885" s="134"/>
      <c r="BI885" s="134"/>
      <c r="BJ885" s="134"/>
      <c r="BK885" s="134"/>
      <c r="BL885" s="134"/>
      <c r="BM885" s="134"/>
    </row>
    <row r="886" spans="2:65" x14ac:dyDescent="0.25"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  <c r="BK886" s="134"/>
      <c r="BL886" s="134"/>
      <c r="BM886" s="134"/>
    </row>
    <row r="887" spans="2:65" x14ac:dyDescent="0.25"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  <c r="BD887" s="134"/>
      <c r="BE887" s="134"/>
      <c r="BF887" s="134"/>
      <c r="BG887" s="134"/>
      <c r="BH887" s="134"/>
      <c r="BI887" s="134"/>
      <c r="BJ887" s="134"/>
      <c r="BK887" s="134"/>
      <c r="BL887" s="134"/>
      <c r="BM887" s="134"/>
    </row>
    <row r="888" spans="2:65" x14ac:dyDescent="0.25"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  <c r="BK888" s="134"/>
      <c r="BL888" s="134"/>
      <c r="BM888" s="134"/>
    </row>
    <row r="889" spans="2:65" x14ac:dyDescent="0.25"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4"/>
      <c r="BE889" s="134"/>
      <c r="BF889" s="134"/>
      <c r="BG889" s="134"/>
      <c r="BH889" s="134"/>
      <c r="BI889" s="134"/>
      <c r="BJ889" s="134"/>
      <c r="BK889" s="134"/>
      <c r="BL889" s="134"/>
      <c r="BM889" s="134"/>
    </row>
    <row r="890" spans="2:65" x14ac:dyDescent="0.25"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  <c r="BF890" s="134"/>
      <c r="BG890" s="134"/>
      <c r="BH890" s="134"/>
      <c r="BI890" s="134"/>
      <c r="BJ890" s="134"/>
      <c r="BK890" s="134"/>
      <c r="BL890" s="134"/>
      <c r="BM890" s="134"/>
    </row>
    <row r="891" spans="2:65" x14ac:dyDescent="0.25"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  <c r="BF891" s="134"/>
      <c r="BG891" s="134"/>
      <c r="BH891" s="134"/>
      <c r="BI891" s="134"/>
      <c r="BJ891" s="134"/>
      <c r="BK891" s="134"/>
      <c r="BL891" s="134"/>
      <c r="BM891" s="134"/>
    </row>
    <row r="892" spans="2:65" x14ac:dyDescent="0.25"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134"/>
      <c r="BE892" s="134"/>
      <c r="BF892" s="134"/>
      <c r="BG892" s="134"/>
      <c r="BH892" s="134"/>
      <c r="BI892" s="134"/>
      <c r="BJ892" s="134"/>
      <c r="BK892" s="134"/>
      <c r="BL892" s="134"/>
      <c r="BM892" s="134"/>
    </row>
    <row r="893" spans="2:65" x14ac:dyDescent="0.25"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  <c r="BF893" s="134"/>
      <c r="BG893" s="134"/>
      <c r="BH893" s="134"/>
      <c r="BI893" s="134"/>
      <c r="BJ893" s="134"/>
      <c r="BK893" s="134"/>
      <c r="BL893" s="134"/>
      <c r="BM893" s="134"/>
    </row>
    <row r="894" spans="2:65" x14ac:dyDescent="0.25"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  <c r="BF894" s="134"/>
      <c r="BG894" s="134"/>
      <c r="BH894" s="134"/>
      <c r="BI894" s="134"/>
      <c r="BJ894" s="134"/>
      <c r="BK894" s="134"/>
      <c r="BL894" s="134"/>
      <c r="BM894" s="134"/>
    </row>
    <row r="895" spans="2:65" x14ac:dyDescent="0.25"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  <c r="BD895" s="134"/>
      <c r="BE895" s="134"/>
      <c r="BF895" s="134"/>
      <c r="BG895" s="134"/>
      <c r="BH895" s="134"/>
      <c r="BI895" s="134"/>
      <c r="BJ895" s="134"/>
      <c r="BK895" s="134"/>
      <c r="BL895" s="134"/>
      <c r="BM895" s="134"/>
    </row>
    <row r="896" spans="2:65" x14ac:dyDescent="0.25"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  <c r="BF896" s="134"/>
      <c r="BG896" s="134"/>
      <c r="BH896" s="134"/>
      <c r="BI896" s="134"/>
      <c r="BJ896" s="134"/>
      <c r="BK896" s="134"/>
      <c r="BL896" s="134"/>
      <c r="BM896" s="134"/>
    </row>
    <row r="897" spans="2:65" x14ac:dyDescent="0.25"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  <c r="BF897" s="134"/>
      <c r="BG897" s="134"/>
      <c r="BH897" s="134"/>
      <c r="BI897" s="134"/>
      <c r="BJ897" s="134"/>
      <c r="BK897" s="134"/>
      <c r="BL897" s="134"/>
      <c r="BM897" s="134"/>
    </row>
    <row r="898" spans="2:65" x14ac:dyDescent="0.25"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4"/>
      <c r="BE898" s="134"/>
      <c r="BF898" s="134"/>
      <c r="BG898" s="134"/>
      <c r="BH898" s="134"/>
      <c r="BI898" s="134"/>
      <c r="BJ898" s="134"/>
      <c r="BK898" s="134"/>
      <c r="BL898" s="134"/>
      <c r="BM898" s="134"/>
    </row>
    <row r="899" spans="2:65" x14ac:dyDescent="0.25"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  <c r="BF899" s="134"/>
      <c r="BG899" s="134"/>
      <c r="BH899" s="134"/>
      <c r="BI899" s="134"/>
      <c r="BJ899" s="134"/>
      <c r="BK899" s="134"/>
      <c r="BL899" s="134"/>
      <c r="BM899" s="134"/>
    </row>
    <row r="900" spans="2:65" x14ac:dyDescent="0.25"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  <c r="BK900" s="134"/>
      <c r="BL900" s="134"/>
      <c r="BM900" s="134"/>
    </row>
    <row r="901" spans="2:65" x14ac:dyDescent="0.25"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  <c r="BF901" s="134"/>
      <c r="BG901" s="134"/>
      <c r="BH901" s="134"/>
      <c r="BI901" s="134"/>
      <c r="BJ901" s="134"/>
      <c r="BK901" s="134"/>
      <c r="BL901" s="134"/>
      <c r="BM901" s="134"/>
    </row>
    <row r="902" spans="2:65" x14ac:dyDescent="0.25"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4"/>
      <c r="BE902" s="134"/>
      <c r="BF902" s="134"/>
      <c r="BG902" s="134"/>
      <c r="BH902" s="134"/>
      <c r="BI902" s="134"/>
      <c r="BJ902" s="134"/>
      <c r="BK902" s="134"/>
      <c r="BL902" s="134"/>
      <c r="BM902" s="134"/>
    </row>
    <row r="903" spans="2:65" x14ac:dyDescent="0.25"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  <c r="BD903" s="134"/>
      <c r="BE903" s="134"/>
      <c r="BF903" s="134"/>
      <c r="BG903" s="134"/>
      <c r="BH903" s="134"/>
      <c r="BI903" s="134"/>
      <c r="BJ903" s="134"/>
      <c r="BK903" s="134"/>
      <c r="BL903" s="134"/>
      <c r="BM903" s="134"/>
    </row>
    <row r="904" spans="2:65" x14ac:dyDescent="0.25"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  <c r="BF904" s="134"/>
      <c r="BG904" s="134"/>
      <c r="BH904" s="134"/>
      <c r="BI904" s="134"/>
      <c r="BJ904" s="134"/>
      <c r="BK904" s="134"/>
      <c r="BL904" s="134"/>
      <c r="BM904" s="134"/>
    </row>
    <row r="905" spans="2:65" x14ac:dyDescent="0.25"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  <c r="BF905" s="134"/>
      <c r="BG905" s="134"/>
      <c r="BH905" s="134"/>
      <c r="BI905" s="134"/>
      <c r="BJ905" s="134"/>
      <c r="BK905" s="134"/>
      <c r="BL905" s="134"/>
      <c r="BM905" s="134"/>
    </row>
    <row r="906" spans="2:65" x14ac:dyDescent="0.25"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  <c r="BK906" s="134"/>
      <c r="BL906" s="134"/>
      <c r="BM906" s="134"/>
    </row>
    <row r="907" spans="2:65" x14ac:dyDescent="0.25"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  <c r="BK907" s="134"/>
      <c r="BL907" s="134"/>
      <c r="BM907" s="134"/>
    </row>
    <row r="908" spans="2:65" x14ac:dyDescent="0.25"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  <c r="BK908" s="134"/>
      <c r="BL908" s="134"/>
      <c r="BM908" s="134"/>
    </row>
    <row r="909" spans="2:65" x14ac:dyDescent="0.25"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  <c r="BF909" s="134"/>
      <c r="BG909" s="134"/>
      <c r="BH909" s="134"/>
      <c r="BI909" s="134"/>
      <c r="BJ909" s="134"/>
      <c r="BK909" s="134"/>
      <c r="BL909" s="134"/>
      <c r="BM909" s="134"/>
    </row>
    <row r="910" spans="2:65" x14ac:dyDescent="0.25"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4"/>
      <c r="BE910" s="134"/>
      <c r="BF910" s="134"/>
      <c r="BG910" s="134"/>
      <c r="BH910" s="134"/>
      <c r="BI910" s="134"/>
      <c r="BJ910" s="134"/>
      <c r="BK910" s="134"/>
      <c r="BL910" s="134"/>
      <c r="BM910" s="134"/>
    </row>
    <row r="911" spans="2:65" x14ac:dyDescent="0.25"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  <c r="BD911" s="134"/>
      <c r="BE911" s="134"/>
      <c r="BF911" s="134"/>
      <c r="BG911" s="134"/>
      <c r="BH911" s="134"/>
      <c r="BI911" s="134"/>
      <c r="BJ911" s="134"/>
      <c r="BK911" s="134"/>
      <c r="BL911" s="134"/>
      <c r="BM911" s="134"/>
    </row>
    <row r="912" spans="2:65" x14ac:dyDescent="0.25"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4"/>
      <c r="BE912" s="134"/>
      <c r="BF912" s="134"/>
      <c r="BG912" s="134"/>
      <c r="BH912" s="134"/>
      <c r="BI912" s="134"/>
      <c r="BJ912" s="134"/>
      <c r="BK912" s="134"/>
      <c r="BL912" s="134"/>
      <c r="BM912" s="134"/>
    </row>
    <row r="913" spans="2:65" x14ac:dyDescent="0.25"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4"/>
      <c r="BE913" s="134"/>
      <c r="BF913" s="134"/>
      <c r="BG913" s="134"/>
      <c r="BH913" s="134"/>
      <c r="BI913" s="134"/>
      <c r="BJ913" s="134"/>
      <c r="BK913" s="134"/>
      <c r="BL913" s="134"/>
      <c r="BM913" s="134"/>
    </row>
    <row r="914" spans="2:65" x14ac:dyDescent="0.25"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4"/>
      <c r="BE914" s="134"/>
      <c r="BF914" s="134"/>
      <c r="BG914" s="134"/>
      <c r="BH914" s="134"/>
      <c r="BI914" s="134"/>
      <c r="BJ914" s="134"/>
      <c r="BK914" s="134"/>
      <c r="BL914" s="134"/>
      <c r="BM914" s="134"/>
    </row>
    <row r="915" spans="2:65" x14ac:dyDescent="0.25"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  <c r="BD915" s="134"/>
      <c r="BE915" s="134"/>
      <c r="BF915" s="134"/>
      <c r="BG915" s="134"/>
      <c r="BH915" s="134"/>
      <c r="BI915" s="134"/>
      <c r="BJ915" s="134"/>
      <c r="BK915" s="134"/>
      <c r="BL915" s="134"/>
      <c r="BM915" s="134"/>
    </row>
    <row r="916" spans="2:65" x14ac:dyDescent="0.25"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4"/>
      <c r="BE916" s="134"/>
      <c r="BF916" s="134"/>
      <c r="BG916" s="134"/>
      <c r="BH916" s="134"/>
      <c r="BI916" s="134"/>
      <c r="BJ916" s="134"/>
      <c r="BK916" s="134"/>
      <c r="BL916" s="134"/>
      <c r="BM916" s="134"/>
    </row>
    <row r="917" spans="2:65" x14ac:dyDescent="0.25"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4"/>
      <c r="BE917" s="134"/>
      <c r="BF917" s="134"/>
      <c r="BG917" s="134"/>
      <c r="BH917" s="134"/>
      <c r="BI917" s="134"/>
      <c r="BJ917" s="134"/>
      <c r="BK917" s="134"/>
      <c r="BL917" s="134"/>
      <c r="BM917" s="134"/>
    </row>
    <row r="918" spans="2:65" x14ac:dyDescent="0.25"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4"/>
      <c r="BE918" s="134"/>
      <c r="BF918" s="134"/>
      <c r="BG918" s="134"/>
      <c r="BH918" s="134"/>
      <c r="BI918" s="134"/>
      <c r="BJ918" s="134"/>
      <c r="BK918" s="134"/>
      <c r="BL918" s="134"/>
      <c r="BM918" s="134"/>
    </row>
    <row r="919" spans="2:65" x14ac:dyDescent="0.25"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  <c r="BD919" s="134"/>
      <c r="BE919" s="134"/>
      <c r="BF919" s="134"/>
      <c r="BG919" s="134"/>
      <c r="BH919" s="134"/>
      <c r="BI919" s="134"/>
      <c r="BJ919" s="134"/>
      <c r="BK919" s="134"/>
      <c r="BL919" s="134"/>
      <c r="BM919" s="134"/>
    </row>
    <row r="920" spans="2:65" x14ac:dyDescent="0.25"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4"/>
      <c r="BE920" s="134"/>
      <c r="BF920" s="134"/>
      <c r="BG920" s="134"/>
      <c r="BH920" s="134"/>
      <c r="BI920" s="134"/>
      <c r="BJ920" s="134"/>
      <c r="BK920" s="134"/>
      <c r="BL920" s="134"/>
      <c r="BM920" s="134"/>
    </row>
    <row r="921" spans="2:65" x14ac:dyDescent="0.25"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4"/>
      <c r="BE921" s="134"/>
      <c r="BF921" s="134"/>
      <c r="BG921" s="134"/>
      <c r="BH921" s="134"/>
      <c r="BI921" s="134"/>
      <c r="BJ921" s="134"/>
      <c r="BK921" s="134"/>
      <c r="BL921" s="134"/>
      <c r="BM921" s="134"/>
    </row>
    <row r="922" spans="2:65" x14ac:dyDescent="0.25"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4"/>
      <c r="BE922" s="134"/>
      <c r="BF922" s="134"/>
      <c r="BG922" s="134"/>
      <c r="BH922" s="134"/>
      <c r="BI922" s="134"/>
      <c r="BJ922" s="134"/>
      <c r="BK922" s="134"/>
      <c r="BL922" s="134"/>
      <c r="BM922" s="134"/>
    </row>
    <row r="923" spans="2:65" x14ac:dyDescent="0.25"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  <c r="BD923" s="134"/>
      <c r="BE923" s="134"/>
      <c r="BF923" s="134"/>
      <c r="BG923" s="134"/>
      <c r="BH923" s="134"/>
      <c r="BI923" s="134"/>
      <c r="BJ923" s="134"/>
      <c r="BK923" s="134"/>
      <c r="BL923" s="134"/>
      <c r="BM923" s="134"/>
    </row>
    <row r="924" spans="2:65" x14ac:dyDescent="0.25"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4"/>
      <c r="BE924" s="134"/>
      <c r="BF924" s="134"/>
      <c r="BG924" s="134"/>
      <c r="BH924" s="134"/>
      <c r="BI924" s="134"/>
      <c r="BJ924" s="134"/>
      <c r="BK924" s="134"/>
      <c r="BL924" s="134"/>
      <c r="BM924" s="134"/>
    </row>
    <row r="925" spans="2:65" x14ac:dyDescent="0.25"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4"/>
      <c r="BE925" s="134"/>
      <c r="BF925" s="134"/>
      <c r="BG925" s="134"/>
      <c r="BH925" s="134"/>
      <c r="BI925" s="134"/>
      <c r="BJ925" s="134"/>
      <c r="BK925" s="134"/>
      <c r="BL925" s="134"/>
      <c r="BM925" s="134"/>
    </row>
    <row r="926" spans="2:65" x14ac:dyDescent="0.25"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4"/>
      <c r="BE926" s="134"/>
      <c r="BF926" s="134"/>
      <c r="BG926" s="134"/>
      <c r="BH926" s="134"/>
      <c r="BI926" s="134"/>
      <c r="BJ926" s="134"/>
      <c r="BK926" s="134"/>
      <c r="BL926" s="134"/>
      <c r="BM926" s="134"/>
    </row>
    <row r="927" spans="2:65" x14ac:dyDescent="0.25"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  <c r="BD927" s="134"/>
      <c r="BE927" s="134"/>
      <c r="BF927" s="134"/>
      <c r="BG927" s="134"/>
      <c r="BH927" s="134"/>
      <c r="BI927" s="134"/>
      <c r="BJ927" s="134"/>
      <c r="BK927" s="134"/>
      <c r="BL927" s="134"/>
      <c r="BM927" s="134"/>
    </row>
    <row r="928" spans="2:65" x14ac:dyDescent="0.25"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4"/>
      <c r="BE928" s="134"/>
      <c r="BF928" s="134"/>
      <c r="BG928" s="134"/>
      <c r="BH928" s="134"/>
      <c r="BI928" s="134"/>
      <c r="BJ928" s="134"/>
      <c r="BK928" s="134"/>
      <c r="BL928" s="134"/>
      <c r="BM928" s="134"/>
    </row>
    <row r="929" spans="2:65" x14ac:dyDescent="0.25"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4"/>
      <c r="BE929" s="134"/>
      <c r="BF929" s="134"/>
      <c r="BG929" s="134"/>
      <c r="BH929" s="134"/>
      <c r="BI929" s="134"/>
      <c r="BJ929" s="134"/>
      <c r="BK929" s="134"/>
      <c r="BL929" s="134"/>
      <c r="BM929" s="134"/>
    </row>
    <row r="930" spans="2:65" x14ac:dyDescent="0.25"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4"/>
      <c r="BE930" s="134"/>
      <c r="BF930" s="134"/>
      <c r="BG930" s="134"/>
      <c r="BH930" s="134"/>
      <c r="BI930" s="134"/>
      <c r="BJ930" s="134"/>
      <c r="BK930" s="134"/>
      <c r="BL930" s="134"/>
      <c r="BM930" s="134"/>
    </row>
    <row r="931" spans="2:65" x14ac:dyDescent="0.25"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  <c r="BD931" s="134"/>
      <c r="BE931" s="134"/>
      <c r="BF931" s="134"/>
      <c r="BG931" s="134"/>
      <c r="BH931" s="134"/>
      <c r="BI931" s="134"/>
      <c r="BJ931" s="134"/>
      <c r="BK931" s="134"/>
      <c r="BL931" s="134"/>
      <c r="BM931" s="134"/>
    </row>
    <row r="932" spans="2:65" x14ac:dyDescent="0.25"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134"/>
      <c r="BE932" s="134"/>
      <c r="BF932" s="134"/>
      <c r="BG932" s="134"/>
      <c r="BH932" s="134"/>
      <c r="BI932" s="134"/>
      <c r="BJ932" s="134"/>
      <c r="BK932" s="134"/>
      <c r="BL932" s="134"/>
      <c r="BM932" s="134"/>
    </row>
    <row r="933" spans="2:65" x14ac:dyDescent="0.25"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134"/>
      <c r="BE933" s="134"/>
      <c r="BF933" s="134"/>
      <c r="BG933" s="134"/>
      <c r="BH933" s="134"/>
      <c r="BI933" s="134"/>
      <c r="BJ933" s="134"/>
      <c r="BK933" s="134"/>
      <c r="BL933" s="134"/>
      <c r="BM933" s="134"/>
    </row>
    <row r="934" spans="2:65" x14ac:dyDescent="0.25"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134"/>
      <c r="BE934" s="134"/>
      <c r="BF934" s="134"/>
      <c r="BG934" s="134"/>
      <c r="BH934" s="134"/>
      <c r="BI934" s="134"/>
      <c r="BJ934" s="134"/>
      <c r="BK934" s="134"/>
      <c r="BL934" s="134"/>
      <c r="BM934" s="134"/>
    </row>
    <row r="935" spans="2:65" x14ac:dyDescent="0.25"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  <c r="AC935" s="134"/>
      <c r="AD935" s="134"/>
      <c r="AE935" s="134"/>
      <c r="AF935" s="134"/>
      <c r="AG935" s="134"/>
      <c r="AH935" s="134"/>
      <c r="AI935" s="134"/>
      <c r="AJ935" s="134"/>
      <c r="AK935" s="134"/>
      <c r="AL935" s="134"/>
      <c r="AM935" s="134"/>
      <c r="AN935" s="134"/>
      <c r="AO935" s="134"/>
      <c r="AP935" s="134"/>
      <c r="AQ935" s="134"/>
      <c r="AR935" s="134"/>
      <c r="AS935" s="134"/>
      <c r="AT935" s="134"/>
      <c r="AU935" s="134"/>
      <c r="AV935" s="134"/>
      <c r="AW935" s="134"/>
      <c r="AX935" s="134"/>
      <c r="AY935" s="134"/>
      <c r="AZ935" s="134"/>
      <c r="BA935" s="134"/>
      <c r="BB935" s="134"/>
      <c r="BC935" s="134"/>
      <c r="BD935" s="134"/>
      <c r="BE935" s="134"/>
      <c r="BF935" s="134"/>
      <c r="BG935" s="134"/>
      <c r="BH935" s="134"/>
      <c r="BI935" s="134"/>
      <c r="BJ935" s="134"/>
      <c r="BK935" s="134"/>
      <c r="BL935" s="134"/>
      <c r="BM935" s="134"/>
    </row>
    <row r="936" spans="2:65" x14ac:dyDescent="0.25"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  <c r="AC936" s="134"/>
      <c r="AD936" s="134"/>
      <c r="AE936" s="134"/>
      <c r="AF936" s="134"/>
      <c r="AG936" s="134"/>
      <c r="AH936" s="134"/>
      <c r="AI936" s="134"/>
      <c r="AJ936" s="134"/>
      <c r="AK936" s="134"/>
      <c r="AL936" s="134"/>
      <c r="AM936" s="134"/>
      <c r="AN936" s="134"/>
      <c r="AO936" s="134"/>
      <c r="AP936" s="134"/>
      <c r="AQ936" s="134"/>
      <c r="AR936" s="134"/>
      <c r="AS936" s="134"/>
      <c r="AT936" s="134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134"/>
      <c r="BE936" s="134"/>
      <c r="BF936" s="134"/>
      <c r="BG936" s="134"/>
      <c r="BH936" s="134"/>
      <c r="BI936" s="134"/>
      <c r="BJ936" s="134"/>
      <c r="BK936" s="134"/>
      <c r="BL936" s="134"/>
      <c r="BM936" s="134"/>
    </row>
    <row r="937" spans="2:65" x14ac:dyDescent="0.25"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  <c r="AC937" s="134"/>
      <c r="AD937" s="134"/>
      <c r="AE937" s="134"/>
      <c r="AF937" s="134"/>
      <c r="AG937" s="134"/>
      <c r="AH937" s="134"/>
      <c r="AI937" s="134"/>
      <c r="AJ937" s="134"/>
      <c r="AK937" s="134"/>
      <c r="AL937" s="134"/>
      <c r="AM937" s="134"/>
      <c r="AN937" s="134"/>
      <c r="AO937" s="134"/>
      <c r="AP937" s="134"/>
      <c r="AQ937" s="134"/>
      <c r="AR937" s="134"/>
      <c r="AS937" s="134"/>
      <c r="AT937" s="134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134"/>
      <c r="BE937" s="134"/>
      <c r="BF937" s="134"/>
      <c r="BG937" s="134"/>
      <c r="BH937" s="134"/>
      <c r="BI937" s="134"/>
      <c r="BJ937" s="134"/>
      <c r="BK937" s="134"/>
      <c r="BL937" s="134"/>
      <c r="BM937" s="134"/>
    </row>
    <row r="938" spans="2:65" x14ac:dyDescent="0.25"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  <c r="AC938" s="134"/>
      <c r="AD938" s="134"/>
      <c r="AE938" s="134"/>
      <c r="AF938" s="134"/>
      <c r="AG938" s="134"/>
      <c r="AH938" s="134"/>
      <c r="AI938" s="134"/>
      <c r="AJ938" s="134"/>
      <c r="AK938" s="134"/>
      <c r="AL938" s="134"/>
      <c r="AM938" s="134"/>
      <c r="AN938" s="134"/>
      <c r="AO938" s="134"/>
      <c r="AP938" s="134"/>
      <c r="AQ938" s="134"/>
      <c r="AR938" s="134"/>
      <c r="AS938" s="134"/>
      <c r="AT938" s="134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134"/>
      <c r="BE938" s="134"/>
      <c r="BF938" s="134"/>
      <c r="BG938" s="134"/>
      <c r="BH938" s="134"/>
      <c r="BI938" s="134"/>
      <c r="BJ938" s="134"/>
      <c r="BK938" s="134"/>
      <c r="BL938" s="134"/>
      <c r="BM938" s="134"/>
    </row>
    <row r="939" spans="2:65" x14ac:dyDescent="0.25"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  <c r="AC939" s="134"/>
      <c r="AD939" s="134"/>
      <c r="AE939" s="134"/>
      <c r="AF939" s="134"/>
      <c r="AG939" s="134"/>
      <c r="AH939" s="134"/>
      <c r="AI939" s="134"/>
      <c r="AJ939" s="134"/>
      <c r="AK939" s="134"/>
      <c r="AL939" s="134"/>
      <c r="AM939" s="134"/>
      <c r="AN939" s="134"/>
      <c r="AO939" s="134"/>
      <c r="AP939" s="134"/>
      <c r="AQ939" s="134"/>
      <c r="AR939" s="134"/>
      <c r="AS939" s="134"/>
      <c r="AT939" s="134"/>
      <c r="AU939" s="134"/>
      <c r="AV939" s="134"/>
      <c r="AW939" s="134"/>
      <c r="AX939" s="134"/>
      <c r="AY939" s="134"/>
      <c r="AZ939" s="134"/>
      <c r="BA939" s="134"/>
      <c r="BB939" s="134"/>
      <c r="BC939" s="134"/>
      <c r="BD939" s="134"/>
      <c r="BE939" s="134"/>
      <c r="BF939" s="134"/>
      <c r="BG939" s="134"/>
      <c r="BH939" s="134"/>
      <c r="BI939" s="134"/>
      <c r="BJ939" s="134"/>
      <c r="BK939" s="134"/>
      <c r="BL939" s="134"/>
      <c r="BM939" s="134"/>
    </row>
    <row r="940" spans="2:65" x14ac:dyDescent="0.25"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  <c r="AC940" s="134"/>
      <c r="AD940" s="134"/>
      <c r="AE940" s="134"/>
      <c r="AF940" s="134"/>
      <c r="AG940" s="134"/>
      <c r="AH940" s="134"/>
      <c r="AI940" s="134"/>
      <c r="AJ940" s="134"/>
      <c r="AK940" s="134"/>
      <c r="AL940" s="134"/>
      <c r="AM940" s="134"/>
      <c r="AN940" s="134"/>
      <c r="AO940" s="134"/>
      <c r="AP940" s="134"/>
      <c r="AQ940" s="134"/>
      <c r="AR940" s="134"/>
      <c r="AS940" s="134"/>
      <c r="AT940" s="134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134"/>
      <c r="BE940" s="134"/>
      <c r="BF940" s="134"/>
      <c r="BG940" s="134"/>
      <c r="BH940" s="134"/>
      <c r="BI940" s="134"/>
      <c r="BJ940" s="134"/>
      <c r="BK940" s="134"/>
      <c r="BL940" s="134"/>
      <c r="BM940" s="134"/>
    </row>
    <row r="941" spans="2:65" x14ac:dyDescent="0.25"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  <c r="AC941" s="134"/>
      <c r="AD941" s="134"/>
      <c r="AE941" s="134"/>
      <c r="AF941" s="134"/>
      <c r="AG941" s="134"/>
      <c r="AH941" s="134"/>
      <c r="AI941" s="134"/>
      <c r="AJ941" s="134"/>
      <c r="AK941" s="134"/>
      <c r="AL941" s="134"/>
      <c r="AM941" s="134"/>
      <c r="AN941" s="134"/>
      <c r="AO941" s="134"/>
      <c r="AP941" s="134"/>
      <c r="AQ941" s="134"/>
      <c r="AR941" s="134"/>
      <c r="AS941" s="134"/>
      <c r="AT941" s="134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134"/>
      <c r="BE941" s="134"/>
      <c r="BF941" s="134"/>
      <c r="BG941" s="134"/>
      <c r="BH941" s="134"/>
      <c r="BI941" s="134"/>
      <c r="BJ941" s="134"/>
      <c r="BK941" s="134"/>
      <c r="BL941" s="134"/>
      <c r="BM941" s="134"/>
    </row>
    <row r="942" spans="2:65" x14ac:dyDescent="0.25"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  <c r="AC942" s="134"/>
      <c r="AD942" s="134"/>
      <c r="AE942" s="134"/>
      <c r="AF942" s="134"/>
      <c r="AG942" s="134"/>
      <c r="AH942" s="134"/>
      <c r="AI942" s="134"/>
      <c r="AJ942" s="134"/>
      <c r="AK942" s="134"/>
      <c r="AL942" s="134"/>
      <c r="AM942" s="134"/>
      <c r="AN942" s="134"/>
      <c r="AO942" s="134"/>
      <c r="AP942" s="134"/>
      <c r="AQ942" s="134"/>
      <c r="AR942" s="134"/>
      <c r="AS942" s="134"/>
      <c r="AT942" s="134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134"/>
      <c r="BE942" s="134"/>
      <c r="BF942" s="134"/>
      <c r="BG942" s="134"/>
      <c r="BH942" s="134"/>
      <c r="BI942" s="134"/>
      <c r="BJ942" s="134"/>
      <c r="BK942" s="134"/>
      <c r="BL942" s="134"/>
      <c r="BM942" s="134"/>
    </row>
    <row r="943" spans="2:65" x14ac:dyDescent="0.25"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  <c r="AC943" s="134"/>
      <c r="AD943" s="134"/>
      <c r="AE943" s="134"/>
      <c r="AF943" s="134"/>
      <c r="AG943" s="134"/>
      <c r="AH943" s="134"/>
      <c r="AI943" s="134"/>
      <c r="AJ943" s="134"/>
      <c r="AK943" s="134"/>
      <c r="AL943" s="134"/>
      <c r="AM943" s="134"/>
      <c r="AN943" s="134"/>
      <c r="AO943" s="134"/>
      <c r="AP943" s="134"/>
      <c r="AQ943" s="134"/>
      <c r="AR943" s="134"/>
      <c r="AS943" s="134"/>
      <c r="AT943" s="134"/>
      <c r="AU943" s="134"/>
      <c r="AV943" s="134"/>
      <c r="AW943" s="134"/>
      <c r="AX943" s="134"/>
      <c r="AY943" s="134"/>
      <c r="AZ943" s="134"/>
      <c r="BA943" s="134"/>
      <c r="BB943" s="134"/>
      <c r="BC943" s="134"/>
      <c r="BD943" s="134"/>
      <c r="BE943" s="134"/>
      <c r="BF943" s="134"/>
      <c r="BG943" s="134"/>
      <c r="BH943" s="134"/>
      <c r="BI943" s="134"/>
      <c r="BJ943" s="134"/>
      <c r="BK943" s="134"/>
      <c r="BL943" s="134"/>
      <c r="BM943" s="134"/>
    </row>
    <row r="944" spans="2:65" x14ac:dyDescent="0.25"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  <c r="AC944" s="134"/>
      <c r="AD944" s="134"/>
      <c r="AE944" s="134"/>
      <c r="AF944" s="134"/>
      <c r="AG944" s="134"/>
      <c r="AH944" s="134"/>
      <c r="AI944" s="134"/>
      <c r="AJ944" s="134"/>
      <c r="AK944" s="134"/>
      <c r="AL944" s="134"/>
      <c r="AM944" s="134"/>
      <c r="AN944" s="134"/>
      <c r="AO944" s="134"/>
      <c r="AP944" s="134"/>
      <c r="AQ944" s="134"/>
      <c r="AR944" s="134"/>
      <c r="AS944" s="134"/>
      <c r="AT944" s="134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134"/>
      <c r="BE944" s="134"/>
      <c r="BF944" s="134"/>
      <c r="BG944" s="134"/>
      <c r="BH944" s="134"/>
      <c r="BI944" s="134"/>
      <c r="BJ944" s="134"/>
      <c r="BK944" s="134"/>
      <c r="BL944" s="134"/>
      <c r="BM944" s="134"/>
    </row>
    <row r="945" spans="2:65" x14ac:dyDescent="0.25"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  <c r="AC945" s="134"/>
      <c r="AD945" s="134"/>
      <c r="AE945" s="134"/>
      <c r="AF945" s="134"/>
      <c r="AG945" s="134"/>
      <c r="AH945" s="134"/>
      <c r="AI945" s="134"/>
      <c r="AJ945" s="134"/>
      <c r="AK945" s="134"/>
      <c r="AL945" s="134"/>
      <c r="AM945" s="134"/>
      <c r="AN945" s="134"/>
      <c r="AO945" s="134"/>
      <c r="AP945" s="134"/>
      <c r="AQ945" s="134"/>
      <c r="AR945" s="134"/>
      <c r="AS945" s="134"/>
      <c r="AT945" s="134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134"/>
      <c r="BE945" s="134"/>
      <c r="BF945" s="134"/>
      <c r="BG945" s="134"/>
      <c r="BH945" s="134"/>
      <c r="BI945" s="134"/>
      <c r="BJ945" s="134"/>
      <c r="BK945" s="134"/>
      <c r="BL945" s="134"/>
      <c r="BM945" s="134"/>
    </row>
    <row r="946" spans="2:65" x14ac:dyDescent="0.25"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  <c r="AC946" s="134"/>
      <c r="AD946" s="134"/>
      <c r="AE946" s="134"/>
      <c r="AF946" s="134"/>
      <c r="AG946" s="134"/>
      <c r="AH946" s="134"/>
      <c r="AI946" s="134"/>
      <c r="AJ946" s="134"/>
      <c r="AK946" s="134"/>
      <c r="AL946" s="134"/>
      <c r="AM946" s="134"/>
      <c r="AN946" s="134"/>
      <c r="AO946" s="134"/>
      <c r="AP946" s="134"/>
      <c r="AQ946" s="134"/>
      <c r="AR946" s="134"/>
      <c r="AS946" s="134"/>
      <c r="AT946" s="134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134"/>
      <c r="BE946" s="134"/>
      <c r="BF946" s="134"/>
      <c r="BG946" s="134"/>
      <c r="BH946" s="134"/>
      <c r="BI946" s="134"/>
      <c r="BJ946" s="134"/>
      <c r="BK946" s="134"/>
      <c r="BL946" s="134"/>
      <c r="BM946" s="134"/>
    </row>
    <row r="947" spans="2:65" x14ac:dyDescent="0.25"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  <c r="AC947" s="134"/>
      <c r="AD947" s="134"/>
      <c r="AE947" s="134"/>
      <c r="AF947" s="134"/>
      <c r="AG947" s="134"/>
      <c r="AH947" s="134"/>
      <c r="AI947" s="134"/>
      <c r="AJ947" s="134"/>
      <c r="AK947" s="134"/>
      <c r="AL947" s="134"/>
      <c r="AM947" s="134"/>
      <c r="AN947" s="134"/>
      <c r="AO947" s="134"/>
      <c r="AP947" s="134"/>
      <c r="AQ947" s="134"/>
      <c r="AR947" s="134"/>
      <c r="AS947" s="134"/>
      <c r="AT947" s="134"/>
      <c r="AU947" s="134"/>
      <c r="AV947" s="134"/>
      <c r="AW947" s="134"/>
      <c r="AX947" s="134"/>
      <c r="AY947" s="134"/>
      <c r="AZ947" s="134"/>
      <c r="BA947" s="134"/>
      <c r="BB947" s="134"/>
      <c r="BC947" s="134"/>
      <c r="BD947" s="134"/>
      <c r="BE947" s="134"/>
      <c r="BF947" s="134"/>
      <c r="BG947" s="134"/>
      <c r="BH947" s="134"/>
      <c r="BI947" s="134"/>
      <c r="BJ947" s="134"/>
      <c r="BK947" s="134"/>
      <c r="BL947" s="134"/>
      <c r="BM947" s="134"/>
    </row>
    <row r="948" spans="2:65" x14ac:dyDescent="0.25"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  <c r="AC948" s="134"/>
      <c r="AD948" s="134"/>
      <c r="AE948" s="134"/>
      <c r="AF948" s="134"/>
      <c r="AG948" s="134"/>
      <c r="AH948" s="134"/>
      <c r="AI948" s="134"/>
      <c r="AJ948" s="134"/>
      <c r="AK948" s="134"/>
      <c r="AL948" s="134"/>
      <c r="AM948" s="134"/>
      <c r="AN948" s="134"/>
      <c r="AO948" s="134"/>
      <c r="AP948" s="134"/>
      <c r="AQ948" s="134"/>
      <c r="AR948" s="134"/>
      <c r="AS948" s="134"/>
      <c r="AT948" s="134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134"/>
      <c r="BE948" s="134"/>
      <c r="BF948" s="134"/>
      <c r="BG948" s="134"/>
      <c r="BH948" s="134"/>
      <c r="BI948" s="134"/>
      <c r="BJ948" s="134"/>
      <c r="BK948" s="134"/>
      <c r="BL948" s="134"/>
      <c r="BM948" s="134"/>
    </row>
    <row r="949" spans="2:65" x14ac:dyDescent="0.25"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  <c r="AC949" s="134"/>
      <c r="AD949" s="134"/>
      <c r="AE949" s="134"/>
      <c r="AF949" s="134"/>
      <c r="AG949" s="134"/>
      <c r="AH949" s="134"/>
      <c r="AI949" s="134"/>
      <c r="AJ949" s="134"/>
      <c r="AK949" s="134"/>
      <c r="AL949" s="134"/>
      <c r="AM949" s="134"/>
      <c r="AN949" s="134"/>
      <c r="AO949" s="134"/>
      <c r="AP949" s="134"/>
      <c r="AQ949" s="134"/>
      <c r="AR949" s="134"/>
      <c r="AS949" s="134"/>
      <c r="AT949" s="134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134"/>
      <c r="BE949" s="134"/>
      <c r="BF949" s="134"/>
      <c r="BG949" s="134"/>
      <c r="BH949" s="134"/>
      <c r="BI949" s="134"/>
      <c r="BJ949" s="134"/>
      <c r="BK949" s="134"/>
      <c r="BL949" s="134"/>
      <c r="BM949" s="134"/>
    </row>
    <row r="950" spans="2:65" x14ac:dyDescent="0.25"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  <c r="AC950" s="134"/>
      <c r="AD950" s="134"/>
      <c r="AE950" s="134"/>
      <c r="AF950" s="134"/>
      <c r="AG950" s="134"/>
      <c r="AH950" s="134"/>
      <c r="AI950" s="134"/>
      <c r="AJ950" s="134"/>
      <c r="AK950" s="134"/>
      <c r="AL950" s="134"/>
      <c r="AM950" s="134"/>
      <c r="AN950" s="134"/>
      <c r="AO950" s="134"/>
      <c r="AP950" s="134"/>
      <c r="AQ950" s="134"/>
      <c r="AR950" s="134"/>
      <c r="AS950" s="134"/>
      <c r="AT950" s="134"/>
      <c r="AU950" s="134"/>
      <c r="AV950" s="134"/>
      <c r="AW950" s="134"/>
      <c r="AX950" s="134"/>
      <c r="AY950" s="134"/>
      <c r="AZ950" s="134"/>
      <c r="BA950" s="134"/>
      <c r="BB950" s="134"/>
      <c r="BC950" s="134"/>
      <c r="BD950" s="134"/>
      <c r="BE950" s="134"/>
      <c r="BF950" s="134"/>
      <c r="BG950" s="134"/>
      <c r="BH950" s="134"/>
      <c r="BI950" s="134"/>
      <c r="BJ950" s="134"/>
      <c r="BK950" s="134"/>
      <c r="BL950" s="134"/>
      <c r="BM950" s="134"/>
    </row>
    <row r="951" spans="2:65" x14ac:dyDescent="0.25"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  <c r="AC951" s="134"/>
      <c r="AD951" s="134"/>
      <c r="AE951" s="134"/>
      <c r="AF951" s="134"/>
      <c r="AG951" s="134"/>
      <c r="AH951" s="134"/>
      <c r="AI951" s="134"/>
      <c r="AJ951" s="134"/>
      <c r="AK951" s="134"/>
      <c r="AL951" s="134"/>
      <c r="AM951" s="134"/>
      <c r="AN951" s="134"/>
      <c r="AO951" s="134"/>
      <c r="AP951" s="134"/>
      <c r="AQ951" s="134"/>
      <c r="AR951" s="134"/>
      <c r="AS951" s="134"/>
      <c r="AT951" s="134"/>
      <c r="AU951" s="134"/>
      <c r="AV951" s="134"/>
      <c r="AW951" s="134"/>
      <c r="AX951" s="134"/>
      <c r="AY951" s="134"/>
      <c r="AZ951" s="134"/>
      <c r="BA951" s="134"/>
      <c r="BB951" s="134"/>
      <c r="BC951" s="134"/>
      <c r="BD951" s="134"/>
      <c r="BE951" s="134"/>
      <c r="BF951" s="134"/>
      <c r="BG951" s="134"/>
      <c r="BH951" s="134"/>
      <c r="BI951" s="134"/>
      <c r="BJ951" s="134"/>
      <c r="BK951" s="134"/>
      <c r="BL951" s="134"/>
      <c r="BM951" s="134"/>
    </row>
    <row r="952" spans="2:65" x14ac:dyDescent="0.25"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  <c r="AC952" s="134"/>
      <c r="AD952" s="134"/>
      <c r="AE952" s="134"/>
      <c r="AF952" s="134"/>
      <c r="AG952" s="134"/>
      <c r="AH952" s="134"/>
      <c r="AI952" s="134"/>
      <c r="AJ952" s="134"/>
      <c r="AK952" s="134"/>
      <c r="AL952" s="134"/>
      <c r="AM952" s="134"/>
      <c r="AN952" s="134"/>
      <c r="AO952" s="134"/>
      <c r="AP952" s="134"/>
      <c r="AQ952" s="134"/>
      <c r="AR952" s="134"/>
      <c r="AS952" s="134"/>
      <c r="AT952" s="134"/>
      <c r="AU952" s="134"/>
      <c r="AV952" s="134"/>
      <c r="AW952" s="134"/>
      <c r="AX952" s="134"/>
      <c r="AY952" s="134"/>
      <c r="AZ952" s="134"/>
      <c r="BA952" s="134"/>
      <c r="BB952" s="134"/>
      <c r="BC952" s="134"/>
      <c r="BD952" s="134"/>
      <c r="BE952" s="134"/>
      <c r="BF952" s="134"/>
      <c r="BG952" s="134"/>
      <c r="BH952" s="134"/>
      <c r="BI952" s="134"/>
      <c r="BJ952" s="134"/>
      <c r="BK952" s="134"/>
      <c r="BL952" s="134"/>
      <c r="BM952" s="134"/>
    </row>
    <row r="953" spans="2:65" x14ac:dyDescent="0.25"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  <c r="AC953" s="134"/>
      <c r="AD953" s="134"/>
      <c r="AE953" s="134"/>
      <c r="AF953" s="134"/>
      <c r="AG953" s="134"/>
      <c r="AH953" s="134"/>
      <c r="AI953" s="134"/>
      <c r="AJ953" s="134"/>
      <c r="AK953" s="134"/>
      <c r="AL953" s="134"/>
      <c r="AM953" s="134"/>
      <c r="AN953" s="134"/>
      <c r="AO953" s="134"/>
      <c r="AP953" s="134"/>
      <c r="AQ953" s="134"/>
      <c r="AR953" s="134"/>
      <c r="AS953" s="134"/>
      <c r="AT953" s="134"/>
      <c r="AU953" s="134"/>
      <c r="AV953" s="134"/>
      <c r="AW953" s="134"/>
      <c r="AX953" s="134"/>
      <c r="AY953" s="134"/>
      <c r="AZ953" s="134"/>
      <c r="BA953" s="134"/>
      <c r="BB953" s="134"/>
      <c r="BC953" s="134"/>
      <c r="BD953" s="134"/>
      <c r="BE953" s="134"/>
      <c r="BF953" s="134"/>
      <c r="BG953" s="134"/>
      <c r="BH953" s="134"/>
      <c r="BI953" s="134"/>
      <c r="BJ953" s="134"/>
      <c r="BK953" s="134"/>
      <c r="BL953" s="134"/>
      <c r="BM953" s="134"/>
    </row>
    <row r="954" spans="2:65" x14ac:dyDescent="0.25"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  <c r="AC954" s="134"/>
      <c r="AD954" s="134"/>
      <c r="AE954" s="134"/>
      <c r="AF954" s="134"/>
      <c r="AG954" s="134"/>
      <c r="AH954" s="134"/>
      <c r="AI954" s="134"/>
      <c r="AJ954" s="134"/>
      <c r="AK954" s="134"/>
      <c r="AL954" s="134"/>
      <c r="AM954" s="134"/>
      <c r="AN954" s="134"/>
      <c r="AO954" s="134"/>
      <c r="AP954" s="134"/>
      <c r="AQ954" s="134"/>
      <c r="AR954" s="134"/>
      <c r="AS954" s="134"/>
      <c r="AT954" s="134"/>
      <c r="AU954" s="134"/>
      <c r="AV954" s="134"/>
      <c r="AW954" s="134"/>
      <c r="AX954" s="134"/>
      <c r="AY954" s="134"/>
      <c r="AZ954" s="134"/>
      <c r="BA954" s="134"/>
      <c r="BB954" s="134"/>
      <c r="BC954" s="134"/>
      <c r="BD954" s="134"/>
      <c r="BE954" s="134"/>
      <c r="BF954" s="134"/>
      <c r="BG954" s="134"/>
      <c r="BH954" s="134"/>
      <c r="BI954" s="134"/>
      <c r="BJ954" s="134"/>
      <c r="BK954" s="134"/>
      <c r="BL954" s="134"/>
      <c r="BM954" s="134"/>
    </row>
    <row r="955" spans="2:65" x14ac:dyDescent="0.25"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  <c r="AC955" s="134"/>
      <c r="AD955" s="134"/>
      <c r="AE955" s="134"/>
      <c r="AF955" s="134"/>
      <c r="AG955" s="134"/>
      <c r="AH955" s="134"/>
      <c r="AI955" s="134"/>
      <c r="AJ955" s="134"/>
      <c r="AK955" s="134"/>
      <c r="AL955" s="134"/>
      <c r="AM955" s="134"/>
      <c r="AN955" s="134"/>
      <c r="AO955" s="134"/>
      <c r="AP955" s="134"/>
      <c r="AQ955" s="134"/>
      <c r="AR955" s="134"/>
      <c r="AS955" s="134"/>
      <c r="AT955" s="134"/>
      <c r="AU955" s="134"/>
      <c r="AV955" s="134"/>
      <c r="AW955" s="134"/>
      <c r="AX955" s="134"/>
      <c r="AY955" s="134"/>
      <c r="AZ955" s="134"/>
      <c r="BA955" s="134"/>
      <c r="BB955" s="134"/>
      <c r="BC955" s="134"/>
      <c r="BD955" s="134"/>
      <c r="BE955" s="134"/>
      <c r="BF955" s="134"/>
      <c r="BG955" s="134"/>
      <c r="BH955" s="134"/>
      <c r="BI955" s="134"/>
      <c r="BJ955" s="134"/>
      <c r="BK955" s="134"/>
      <c r="BL955" s="134"/>
      <c r="BM955" s="134"/>
    </row>
    <row r="956" spans="2:65" x14ac:dyDescent="0.25"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  <c r="AC956" s="134"/>
      <c r="AD956" s="134"/>
      <c r="AE956" s="134"/>
      <c r="AF956" s="134"/>
      <c r="AG956" s="134"/>
      <c r="AH956" s="134"/>
      <c r="AI956" s="134"/>
      <c r="AJ956" s="134"/>
      <c r="AK956" s="134"/>
      <c r="AL956" s="134"/>
      <c r="AM956" s="134"/>
      <c r="AN956" s="134"/>
      <c r="AO956" s="134"/>
      <c r="AP956" s="134"/>
      <c r="AQ956" s="134"/>
      <c r="AR956" s="134"/>
      <c r="AS956" s="134"/>
      <c r="AT956" s="134"/>
      <c r="AU956" s="134"/>
      <c r="AV956" s="134"/>
      <c r="AW956" s="134"/>
      <c r="AX956" s="134"/>
      <c r="AY956" s="134"/>
      <c r="AZ956" s="134"/>
      <c r="BA956" s="134"/>
      <c r="BB956" s="134"/>
      <c r="BC956" s="134"/>
      <c r="BD956" s="134"/>
      <c r="BE956" s="134"/>
      <c r="BF956" s="134"/>
      <c r="BG956" s="134"/>
      <c r="BH956" s="134"/>
      <c r="BI956" s="134"/>
      <c r="BJ956" s="134"/>
      <c r="BK956" s="134"/>
      <c r="BL956" s="134"/>
      <c r="BM956" s="134"/>
    </row>
    <row r="957" spans="2:65" x14ac:dyDescent="0.25"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  <c r="AC957" s="134"/>
      <c r="AD957" s="134"/>
      <c r="AE957" s="134"/>
      <c r="AF957" s="134"/>
      <c r="AG957" s="134"/>
      <c r="AH957" s="134"/>
      <c r="AI957" s="134"/>
      <c r="AJ957" s="134"/>
      <c r="AK957" s="134"/>
      <c r="AL957" s="134"/>
      <c r="AM957" s="134"/>
      <c r="AN957" s="134"/>
      <c r="AO957" s="134"/>
      <c r="AP957" s="134"/>
      <c r="AQ957" s="134"/>
      <c r="AR957" s="134"/>
      <c r="AS957" s="134"/>
      <c r="AT957" s="134"/>
      <c r="AU957" s="134"/>
      <c r="AV957" s="134"/>
      <c r="AW957" s="134"/>
      <c r="AX957" s="134"/>
      <c r="AY957" s="134"/>
      <c r="AZ957" s="134"/>
      <c r="BA957" s="134"/>
      <c r="BB957" s="134"/>
      <c r="BC957" s="134"/>
      <c r="BD957" s="134"/>
      <c r="BE957" s="134"/>
      <c r="BF957" s="134"/>
      <c r="BG957" s="134"/>
      <c r="BH957" s="134"/>
      <c r="BI957" s="134"/>
      <c r="BJ957" s="134"/>
      <c r="BK957" s="134"/>
      <c r="BL957" s="134"/>
      <c r="BM957" s="134"/>
    </row>
    <row r="958" spans="2:65" x14ac:dyDescent="0.25"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  <c r="AC958" s="134"/>
      <c r="AD958" s="134"/>
      <c r="AE958" s="134"/>
      <c r="AF958" s="134"/>
      <c r="AG958" s="134"/>
      <c r="AH958" s="134"/>
      <c r="AI958" s="134"/>
      <c r="AJ958" s="134"/>
      <c r="AK958" s="134"/>
      <c r="AL958" s="134"/>
      <c r="AM958" s="134"/>
      <c r="AN958" s="134"/>
      <c r="AO958" s="134"/>
      <c r="AP958" s="134"/>
      <c r="AQ958" s="134"/>
      <c r="AR958" s="134"/>
      <c r="AS958" s="134"/>
      <c r="AT958" s="134"/>
      <c r="AU958" s="134"/>
      <c r="AV958" s="134"/>
      <c r="AW958" s="134"/>
      <c r="AX958" s="134"/>
      <c r="AY958" s="134"/>
      <c r="AZ958" s="134"/>
      <c r="BA958" s="134"/>
      <c r="BB958" s="134"/>
      <c r="BC958" s="134"/>
      <c r="BD958" s="134"/>
      <c r="BE958" s="134"/>
      <c r="BF958" s="134"/>
      <c r="BG958" s="134"/>
      <c r="BH958" s="134"/>
      <c r="BI958" s="134"/>
      <c r="BJ958" s="134"/>
      <c r="BK958" s="134"/>
      <c r="BL958" s="134"/>
      <c r="BM958" s="134"/>
    </row>
    <row r="959" spans="2:65" x14ac:dyDescent="0.25"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  <c r="AC959" s="134"/>
      <c r="AD959" s="134"/>
      <c r="AE959" s="134"/>
      <c r="AF959" s="134"/>
      <c r="AG959" s="134"/>
      <c r="AH959" s="134"/>
      <c r="AI959" s="134"/>
      <c r="AJ959" s="134"/>
      <c r="AK959" s="134"/>
      <c r="AL959" s="134"/>
      <c r="AM959" s="134"/>
      <c r="AN959" s="134"/>
      <c r="AO959" s="134"/>
      <c r="AP959" s="134"/>
      <c r="AQ959" s="134"/>
      <c r="AR959" s="134"/>
      <c r="AS959" s="134"/>
      <c r="AT959" s="134"/>
      <c r="AU959" s="134"/>
      <c r="AV959" s="134"/>
      <c r="AW959" s="134"/>
      <c r="AX959" s="134"/>
      <c r="AY959" s="134"/>
      <c r="AZ959" s="134"/>
      <c r="BA959" s="134"/>
      <c r="BB959" s="134"/>
      <c r="BC959" s="134"/>
      <c r="BD959" s="134"/>
      <c r="BE959" s="134"/>
      <c r="BF959" s="134"/>
      <c r="BG959" s="134"/>
      <c r="BH959" s="134"/>
      <c r="BI959" s="134"/>
      <c r="BJ959" s="134"/>
      <c r="BK959" s="134"/>
      <c r="BL959" s="134"/>
      <c r="BM959" s="134"/>
    </row>
    <row r="960" spans="2:65" x14ac:dyDescent="0.25"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  <c r="AC960" s="134"/>
      <c r="AD960" s="134"/>
      <c r="AE960" s="134"/>
      <c r="AF960" s="134"/>
      <c r="AG960" s="134"/>
      <c r="AH960" s="134"/>
      <c r="AI960" s="134"/>
      <c r="AJ960" s="134"/>
      <c r="AK960" s="134"/>
      <c r="AL960" s="134"/>
      <c r="AM960" s="134"/>
      <c r="AN960" s="134"/>
      <c r="AO960" s="134"/>
      <c r="AP960" s="134"/>
      <c r="AQ960" s="134"/>
      <c r="AR960" s="134"/>
      <c r="AS960" s="134"/>
      <c r="AT960" s="134"/>
      <c r="AU960" s="134"/>
      <c r="AV960" s="134"/>
      <c r="AW960" s="134"/>
      <c r="AX960" s="134"/>
      <c r="AY960" s="134"/>
      <c r="AZ960" s="134"/>
      <c r="BA960" s="134"/>
      <c r="BB960" s="134"/>
      <c r="BC960" s="134"/>
      <c r="BD960" s="134"/>
      <c r="BE960" s="134"/>
      <c r="BF960" s="134"/>
      <c r="BG960" s="134"/>
      <c r="BH960" s="134"/>
      <c r="BI960" s="134"/>
      <c r="BJ960" s="134"/>
      <c r="BK960" s="134"/>
      <c r="BL960" s="134"/>
      <c r="BM960" s="134"/>
    </row>
    <row r="961" spans="2:65" x14ac:dyDescent="0.25"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  <c r="AC961" s="134"/>
      <c r="AD961" s="134"/>
      <c r="AE961" s="134"/>
      <c r="AF961" s="134"/>
      <c r="AG961" s="134"/>
      <c r="AH961" s="134"/>
      <c r="AI961" s="134"/>
      <c r="AJ961" s="134"/>
      <c r="AK961" s="134"/>
      <c r="AL961" s="134"/>
      <c r="AM961" s="134"/>
      <c r="AN961" s="134"/>
      <c r="AO961" s="134"/>
      <c r="AP961" s="134"/>
      <c r="AQ961" s="134"/>
      <c r="AR961" s="134"/>
      <c r="AS961" s="134"/>
      <c r="AT961" s="134"/>
      <c r="AU961" s="134"/>
      <c r="AV961" s="134"/>
      <c r="AW961" s="134"/>
      <c r="AX961" s="134"/>
      <c r="AY961" s="134"/>
      <c r="AZ961" s="134"/>
      <c r="BA961" s="134"/>
      <c r="BB961" s="134"/>
      <c r="BC961" s="134"/>
      <c r="BD961" s="134"/>
      <c r="BE961" s="134"/>
      <c r="BF961" s="134"/>
      <c r="BG961" s="134"/>
      <c r="BH961" s="134"/>
      <c r="BI961" s="134"/>
      <c r="BJ961" s="134"/>
      <c r="BK961" s="134"/>
      <c r="BL961" s="134"/>
      <c r="BM961" s="134"/>
    </row>
    <row r="962" spans="2:65" x14ac:dyDescent="0.25"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  <c r="AC962" s="134"/>
      <c r="AD962" s="134"/>
      <c r="AE962" s="134"/>
      <c r="AF962" s="134"/>
      <c r="AG962" s="134"/>
      <c r="AH962" s="134"/>
      <c r="AI962" s="134"/>
      <c r="AJ962" s="134"/>
      <c r="AK962" s="134"/>
      <c r="AL962" s="134"/>
      <c r="AM962" s="134"/>
      <c r="AN962" s="134"/>
      <c r="AO962" s="134"/>
      <c r="AP962" s="134"/>
      <c r="AQ962" s="134"/>
      <c r="AR962" s="134"/>
      <c r="AS962" s="134"/>
      <c r="AT962" s="134"/>
      <c r="AU962" s="134"/>
      <c r="AV962" s="134"/>
      <c r="AW962" s="134"/>
      <c r="AX962" s="134"/>
      <c r="AY962" s="134"/>
      <c r="AZ962" s="134"/>
      <c r="BA962" s="134"/>
      <c r="BB962" s="134"/>
      <c r="BC962" s="134"/>
      <c r="BD962" s="134"/>
      <c r="BE962" s="134"/>
      <c r="BF962" s="134"/>
      <c r="BG962" s="134"/>
      <c r="BH962" s="134"/>
      <c r="BI962" s="134"/>
      <c r="BJ962" s="134"/>
      <c r="BK962" s="134"/>
      <c r="BL962" s="134"/>
      <c r="BM962" s="134"/>
    </row>
    <row r="963" spans="2:65" x14ac:dyDescent="0.25"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  <c r="AC963" s="134"/>
      <c r="AD963" s="134"/>
      <c r="AE963" s="134"/>
      <c r="AF963" s="134"/>
      <c r="AG963" s="134"/>
      <c r="AH963" s="134"/>
      <c r="AI963" s="134"/>
      <c r="AJ963" s="134"/>
      <c r="AK963" s="134"/>
      <c r="AL963" s="134"/>
      <c r="AM963" s="134"/>
      <c r="AN963" s="134"/>
      <c r="AO963" s="134"/>
      <c r="AP963" s="134"/>
      <c r="AQ963" s="134"/>
      <c r="AR963" s="134"/>
      <c r="AS963" s="134"/>
      <c r="AT963" s="134"/>
      <c r="AU963" s="134"/>
      <c r="AV963" s="134"/>
      <c r="AW963" s="134"/>
      <c r="AX963" s="134"/>
      <c r="AY963" s="134"/>
      <c r="AZ963" s="134"/>
      <c r="BA963" s="134"/>
      <c r="BB963" s="134"/>
      <c r="BC963" s="134"/>
      <c r="BD963" s="134"/>
      <c r="BE963" s="134"/>
      <c r="BF963" s="134"/>
      <c r="BG963" s="134"/>
      <c r="BH963" s="134"/>
      <c r="BI963" s="134"/>
      <c r="BJ963" s="134"/>
      <c r="BK963" s="134"/>
      <c r="BL963" s="134"/>
      <c r="BM963" s="134"/>
    </row>
    <row r="964" spans="2:65" x14ac:dyDescent="0.25"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  <c r="AC964" s="134"/>
      <c r="AD964" s="134"/>
      <c r="AE964" s="134"/>
      <c r="AF964" s="134"/>
      <c r="AG964" s="134"/>
      <c r="AH964" s="134"/>
      <c r="AI964" s="134"/>
      <c r="AJ964" s="134"/>
      <c r="AK964" s="134"/>
      <c r="AL964" s="134"/>
      <c r="AM964" s="134"/>
      <c r="AN964" s="134"/>
      <c r="AO964" s="134"/>
      <c r="AP964" s="134"/>
      <c r="AQ964" s="134"/>
      <c r="AR964" s="134"/>
      <c r="AS964" s="134"/>
      <c r="AT964" s="134"/>
      <c r="AU964" s="134"/>
      <c r="AV964" s="134"/>
      <c r="AW964" s="134"/>
      <c r="AX964" s="134"/>
      <c r="AY964" s="134"/>
      <c r="AZ964" s="134"/>
      <c r="BA964" s="134"/>
      <c r="BB964" s="134"/>
      <c r="BC964" s="134"/>
      <c r="BD964" s="134"/>
      <c r="BE964" s="134"/>
      <c r="BF964" s="134"/>
      <c r="BG964" s="134"/>
      <c r="BH964" s="134"/>
      <c r="BI964" s="134"/>
      <c r="BJ964" s="134"/>
      <c r="BK964" s="134"/>
      <c r="BL964" s="134"/>
      <c r="BM964" s="134"/>
    </row>
    <row r="965" spans="2:65" x14ac:dyDescent="0.25"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  <c r="AC965" s="134"/>
      <c r="AD965" s="134"/>
      <c r="AE965" s="134"/>
      <c r="AF965" s="134"/>
      <c r="AG965" s="134"/>
      <c r="AH965" s="134"/>
      <c r="AI965" s="134"/>
      <c r="AJ965" s="134"/>
      <c r="AK965" s="134"/>
      <c r="AL965" s="134"/>
      <c r="AM965" s="134"/>
      <c r="AN965" s="134"/>
      <c r="AO965" s="134"/>
      <c r="AP965" s="134"/>
      <c r="AQ965" s="134"/>
      <c r="AR965" s="134"/>
      <c r="AS965" s="134"/>
      <c r="AT965" s="134"/>
      <c r="AU965" s="134"/>
      <c r="AV965" s="134"/>
      <c r="AW965" s="134"/>
      <c r="AX965" s="134"/>
      <c r="AY965" s="134"/>
      <c r="AZ965" s="134"/>
      <c r="BA965" s="134"/>
      <c r="BB965" s="134"/>
      <c r="BC965" s="134"/>
      <c r="BD965" s="134"/>
      <c r="BE965" s="134"/>
      <c r="BF965" s="134"/>
      <c r="BG965" s="134"/>
      <c r="BH965" s="134"/>
      <c r="BI965" s="134"/>
      <c r="BJ965" s="134"/>
      <c r="BK965" s="134"/>
      <c r="BL965" s="134"/>
      <c r="BM965" s="134"/>
    </row>
    <row r="966" spans="2:65" x14ac:dyDescent="0.25"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  <c r="AC966" s="134"/>
      <c r="AD966" s="134"/>
      <c r="AE966" s="134"/>
      <c r="AF966" s="134"/>
      <c r="AG966" s="134"/>
      <c r="AH966" s="134"/>
      <c r="AI966" s="134"/>
      <c r="AJ966" s="134"/>
      <c r="AK966" s="134"/>
      <c r="AL966" s="134"/>
      <c r="AM966" s="134"/>
      <c r="AN966" s="134"/>
      <c r="AO966" s="134"/>
      <c r="AP966" s="134"/>
      <c r="AQ966" s="134"/>
      <c r="AR966" s="134"/>
      <c r="AS966" s="134"/>
      <c r="AT966" s="134"/>
      <c r="AU966" s="134"/>
      <c r="AV966" s="134"/>
      <c r="AW966" s="134"/>
      <c r="AX966" s="134"/>
      <c r="AY966" s="134"/>
      <c r="AZ966" s="134"/>
      <c r="BA966" s="134"/>
      <c r="BB966" s="134"/>
      <c r="BC966" s="134"/>
      <c r="BD966" s="134"/>
      <c r="BE966" s="134"/>
      <c r="BF966" s="134"/>
      <c r="BG966" s="134"/>
      <c r="BH966" s="134"/>
      <c r="BI966" s="134"/>
      <c r="BJ966" s="134"/>
      <c r="BK966" s="134"/>
      <c r="BL966" s="134"/>
      <c r="BM966" s="134"/>
    </row>
    <row r="967" spans="2:65" x14ac:dyDescent="0.25"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  <c r="AC967" s="134"/>
      <c r="AD967" s="134"/>
      <c r="AE967" s="134"/>
      <c r="AF967" s="134"/>
      <c r="AG967" s="134"/>
      <c r="AH967" s="134"/>
      <c r="AI967" s="134"/>
      <c r="AJ967" s="134"/>
      <c r="AK967" s="134"/>
      <c r="AL967" s="134"/>
      <c r="AM967" s="134"/>
      <c r="AN967" s="134"/>
      <c r="AO967" s="134"/>
      <c r="AP967" s="134"/>
      <c r="AQ967" s="134"/>
      <c r="AR967" s="134"/>
      <c r="AS967" s="134"/>
      <c r="AT967" s="134"/>
      <c r="AU967" s="134"/>
      <c r="AV967" s="134"/>
      <c r="AW967" s="134"/>
      <c r="AX967" s="134"/>
      <c r="AY967" s="134"/>
      <c r="AZ967" s="134"/>
      <c r="BA967" s="134"/>
      <c r="BB967" s="134"/>
      <c r="BC967" s="134"/>
      <c r="BD967" s="134"/>
      <c r="BE967" s="134"/>
      <c r="BF967" s="134"/>
      <c r="BG967" s="134"/>
      <c r="BH967" s="134"/>
      <c r="BI967" s="134"/>
      <c r="BJ967" s="134"/>
      <c r="BK967" s="134"/>
      <c r="BL967" s="134"/>
      <c r="BM967" s="134"/>
    </row>
    <row r="968" spans="2:65" x14ac:dyDescent="0.25"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  <c r="AC968" s="134"/>
      <c r="AD968" s="134"/>
      <c r="AE968" s="134"/>
      <c r="AF968" s="134"/>
      <c r="AG968" s="134"/>
      <c r="AH968" s="134"/>
      <c r="AI968" s="134"/>
      <c r="AJ968" s="134"/>
      <c r="AK968" s="134"/>
      <c r="AL968" s="134"/>
      <c r="AM968" s="134"/>
      <c r="AN968" s="134"/>
      <c r="AO968" s="134"/>
      <c r="AP968" s="134"/>
      <c r="AQ968" s="134"/>
      <c r="AR968" s="134"/>
      <c r="AS968" s="134"/>
      <c r="AT968" s="134"/>
      <c r="AU968" s="134"/>
      <c r="AV968" s="134"/>
      <c r="AW968" s="134"/>
      <c r="AX968" s="134"/>
      <c r="AY968" s="134"/>
      <c r="AZ968" s="134"/>
      <c r="BA968" s="134"/>
      <c r="BB968" s="134"/>
      <c r="BC968" s="134"/>
      <c r="BD968" s="134"/>
      <c r="BE968" s="134"/>
      <c r="BF968" s="134"/>
      <c r="BG968" s="134"/>
      <c r="BH968" s="134"/>
      <c r="BI968" s="134"/>
      <c r="BJ968" s="134"/>
      <c r="BK968" s="134"/>
      <c r="BL968" s="134"/>
      <c r="BM968" s="134"/>
    </row>
    <row r="969" spans="2:65" x14ac:dyDescent="0.25"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  <c r="AC969" s="134"/>
      <c r="AD969" s="134"/>
      <c r="AE969" s="134"/>
      <c r="AF969" s="134"/>
      <c r="AG969" s="134"/>
      <c r="AH969" s="134"/>
      <c r="AI969" s="134"/>
      <c r="AJ969" s="134"/>
      <c r="AK969" s="134"/>
      <c r="AL969" s="134"/>
      <c r="AM969" s="134"/>
      <c r="AN969" s="134"/>
      <c r="AO969" s="134"/>
      <c r="AP969" s="134"/>
      <c r="AQ969" s="134"/>
      <c r="AR969" s="134"/>
      <c r="AS969" s="134"/>
      <c r="AT969" s="134"/>
      <c r="AU969" s="134"/>
      <c r="AV969" s="134"/>
      <c r="AW969" s="134"/>
      <c r="AX969" s="134"/>
      <c r="AY969" s="134"/>
      <c r="AZ969" s="134"/>
      <c r="BA969" s="134"/>
      <c r="BB969" s="134"/>
      <c r="BC969" s="134"/>
      <c r="BD969" s="134"/>
      <c r="BE969" s="134"/>
      <c r="BF969" s="134"/>
      <c r="BG969" s="134"/>
      <c r="BH969" s="134"/>
      <c r="BI969" s="134"/>
      <c r="BJ969" s="134"/>
      <c r="BK969" s="134"/>
      <c r="BL969" s="134"/>
      <c r="BM969" s="134"/>
    </row>
    <row r="970" spans="2:65" x14ac:dyDescent="0.25"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  <c r="AC970" s="134"/>
      <c r="AD970" s="134"/>
      <c r="AE970" s="134"/>
      <c r="AF970" s="134"/>
      <c r="AG970" s="134"/>
      <c r="AH970" s="134"/>
      <c r="AI970" s="134"/>
      <c r="AJ970" s="134"/>
      <c r="AK970" s="134"/>
      <c r="AL970" s="134"/>
      <c r="AM970" s="134"/>
      <c r="AN970" s="134"/>
      <c r="AO970" s="134"/>
      <c r="AP970" s="134"/>
      <c r="AQ970" s="134"/>
      <c r="AR970" s="134"/>
      <c r="AS970" s="134"/>
      <c r="AT970" s="134"/>
      <c r="AU970" s="134"/>
      <c r="AV970" s="134"/>
      <c r="AW970" s="134"/>
      <c r="AX970" s="134"/>
      <c r="AY970" s="134"/>
      <c r="AZ970" s="134"/>
      <c r="BA970" s="134"/>
      <c r="BB970" s="134"/>
      <c r="BC970" s="134"/>
      <c r="BD970" s="134"/>
      <c r="BE970" s="134"/>
      <c r="BF970" s="134"/>
      <c r="BG970" s="134"/>
      <c r="BH970" s="134"/>
      <c r="BI970" s="134"/>
      <c r="BJ970" s="134"/>
      <c r="BK970" s="134"/>
      <c r="BL970" s="134"/>
      <c r="BM970" s="134"/>
    </row>
    <row r="971" spans="2:65" x14ac:dyDescent="0.25"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  <c r="AC971" s="134"/>
      <c r="AD971" s="134"/>
      <c r="AE971" s="134"/>
      <c r="AF971" s="134"/>
      <c r="AG971" s="134"/>
      <c r="AH971" s="134"/>
      <c r="AI971" s="134"/>
      <c r="AJ971" s="134"/>
      <c r="AK971" s="134"/>
      <c r="AL971" s="134"/>
      <c r="AM971" s="134"/>
      <c r="AN971" s="134"/>
      <c r="AO971" s="134"/>
      <c r="AP971" s="134"/>
      <c r="AQ971" s="134"/>
      <c r="AR971" s="134"/>
      <c r="AS971" s="134"/>
      <c r="AT971" s="134"/>
      <c r="AU971" s="134"/>
      <c r="AV971" s="134"/>
      <c r="AW971" s="134"/>
      <c r="AX971" s="134"/>
      <c r="AY971" s="134"/>
      <c r="AZ971" s="134"/>
      <c r="BA971" s="134"/>
      <c r="BB971" s="134"/>
      <c r="BC971" s="134"/>
      <c r="BD971" s="134"/>
      <c r="BE971" s="134"/>
      <c r="BF971" s="134"/>
      <c r="BG971" s="134"/>
      <c r="BH971" s="134"/>
      <c r="BI971" s="134"/>
      <c r="BJ971" s="134"/>
      <c r="BK971" s="134"/>
      <c r="BL971" s="134"/>
      <c r="BM971" s="134"/>
    </row>
    <row r="972" spans="2:65" x14ac:dyDescent="0.25"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  <c r="AC972" s="134"/>
      <c r="AD972" s="134"/>
      <c r="AE972" s="134"/>
      <c r="AF972" s="134"/>
      <c r="AG972" s="134"/>
      <c r="AH972" s="134"/>
      <c r="AI972" s="134"/>
      <c r="AJ972" s="134"/>
      <c r="AK972" s="134"/>
      <c r="AL972" s="134"/>
      <c r="AM972" s="134"/>
      <c r="AN972" s="134"/>
      <c r="AO972" s="134"/>
      <c r="AP972" s="134"/>
      <c r="AQ972" s="134"/>
      <c r="AR972" s="134"/>
      <c r="AS972" s="134"/>
      <c r="AT972" s="134"/>
      <c r="AU972" s="134"/>
      <c r="AV972" s="134"/>
      <c r="AW972" s="134"/>
      <c r="AX972" s="134"/>
      <c r="AY972" s="134"/>
      <c r="AZ972" s="134"/>
      <c r="BA972" s="134"/>
      <c r="BB972" s="134"/>
      <c r="BC972" s="134"/>
      <c r="BD972" s="134"/>
      <c r="BE972" s="134"/>
      <c r="BF972" s="134"/>
      <c r="BG972" s="134"/>
      <c r="BH972" s="134"/>
      <c r="BI972" s="134"/>
      <c r="BJ972" s="134"/>
      <c r="BK972" s="134"/>
      <c r="BL972" s="134"/>
      <c r="BM972" s="134"/>
    </row>
    <row r="973" spans="2:65" x14ac:dyDescent="0.25"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  <c r="AC973" s="134"/>
      <c r="AD973" s="134"/>
      <c r="AE973" s="134"/>
      <c r="AF973" s="134"/>
      <c r="AG973" s="134"/>
      <c r="AH973" s="134"/>
      <c r="AI973" s="134"/>
      <c r="AJ973" s="134"/>
      <c r="AK973" s="134"/>
      <c r="AL973" s="134"/>
      <c r="AM973" s="134"/>
      <c r="AN973" s="134"/>
      <c r="AO973" s="134"/>
      <c r="AP973" s="134"/>
      <c r="AQ973" s="134"/>
      <c r="AR973" s="134"/>
      <c r="AS973" s="134"/>
      <c r="AT973" s="134"/>
      <c r="AU973" s="134"/>
      <c r="AV973" s="134"/>
      <c r="AW973" s="134"/>
      <c r="AX973" s="134"/>
      <c r="AY973" s="134"/>
      <c r="AZ973" s="134"/>
      <c r="BA973" s="134"/>
      <c r="BB973" s="134"/>
      <c r="BC973" s="134"/>
      <c r="BD973" s="134"/>
      <c r="BE973" s="134"/>
      <c r="BF973" s="134"/>
      <c r="BG973" s="134"/>
      <c r="BH973" s="134"/>
      <c r="BI973" s="134"/>
      <c r="BJ973" s="134"/>
      <c r="BK973" s="134"/>
      <c r="BL973" s="134"/>
      <c r="BM973" s="134"/>
    </row>
    <row r="974" spans="2:65" x14ac:dyDescent="0.25"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  <c r="AC974" s="134"/>
      <c r="AD974" s="134"/>
      <c r="AE974" s="134"/>
      <c r="AF974" s="134"/>
      <c r="AG974" s="134"/>
      <c r="AH974" s="134"/>
      <c r="AI974" s="134"/>
      <c r="AJ974" s="134"/>
      <c r="AK974" s="134"/>
      <c r="AL974" s="134"/>
      <c r="AM974" s="134"/>
      <c r="AN974" s="134"/>
      <c r="AO974" s="134"/>
      <c r="AP974" s="134"/>
      <c r="AQ974" s="134"/>
      <c r="AR974" s="134"/>
      <c r="AS974" s="134"/>
      <c r="AT974" s="134"/>
      <c r="AU974" s="134"/>
      <c r="AV974" s="134"/>
      <c r="AW974" s="134"/>
      <c r="AX974" s="134"/>
      <c r="AY974" s="134"/>
      <c r="AZ974" s="134"/>
      <c r="BA974" s="134"/>
      <c r="BB974" s="134"/>
      <c r="BC974" s="134"/>
      <c r="BD974" s="134"/>
      <c r="BE974" s="134"/>
      <c r="BF974" s="134"/>
      <c r="BG974" s="134"/>
      <c r="BH974" s="134"/>
      <c r="BI974" s="134"/>
      <c r="BJ974" s="134"/>
      <c r="BK974" s="134"/>
      <c r="BL974" s="134"/>
      <c r="BM974" s="134"/>
    </row>
    <row r="975" spans="2:65" x14ac:dyDescent="0.25"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  <c r="AC975" s="134"/>
      <c r="AD975" s="134"/>
      <c r="AE975" s="134"/>
      <c r="AF975" s="134"/>
      <c r="AG975" s="134"/>
      <c r="AH975" s="134"/>
      <c r="AI975" s="134"/>
      <c r="AJ975" s="134"/>
      <c r="AK975" s="134"/>
      <c r="AL975" s="134"/>
      <c r="AM975" s="134"/>
      <c r="AN975" s="134"/>
      <c r="AO975" s="134"/>
      <c r="AP975" s="134"/>
      <c r="AQ975" s="134"/>
      <c r="AR975" s="134"/>
      <c r="AS975" s="134"/>
      <c r="AT975" s="134"/>
      <c r="AU975" s="134"/>
      <c r="AV975" s="134"/>
      <c r="AW975" s="134"/>
      <c r="AX975" s="134"/>
      <c r="AY975" s="134"/>
      <c r="AZ975" s="134"/>
      <c r="BA975" s="134"/>
      <c r="BB975" s="134"/>
      <c r="BC975" s="134"/>
      <c r="BD975" s="134"/>
      <c r="BE975" s="134"/>
      <c r="BF975" s="134"/>
      <c r="BG975" s="134"/>
      <c r="BH975" s="134"/>
      <c r="BI975" s="134"/>
      <c r="BJ975" s="134"/>
      <c r="BK975" s="134"/>
      <c r="BL975" s="134"/>
      <c r="BM975" s="134"/>
    </row>
    <row r="976" spans="2:65" x14ac:dyDescent="0.25"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  <c r="AC976" s="134"/>
      <c r="AD976" s="134"/>
      <c r="AE976" s="134"/>
      <c r="AF976" s="134"/>
      <c r="AG976" s="134"/>
      <c r="AH976" s="134"/>
      <c r="AI976" s="134"/>
      <c r="AJ976" s="134"/>
      <c r="AK976" s="134"/>
      <c r="AL976" s="134"/>
      <c r="AM976" s="134"/>
      <c r="AN976" s="134"/>
      <c r="AO976" s="134"/>
      <c r="AP976" s="134"/>
      <c r="AQ976" s="134"/>
      <c r="AR976" s="134"/>
      <c r="AS976" s="134"/>
      <c r="AT976" s="134"/>
      <c r="AU976" s="134"/>
      <c r="AV976" s="134"/>
      <c r="AW976" s="134"/>
      <c r="AX976" s="134"/>
      <c r="AY976" s="134"/>
      <c r="AZ976" s="134"/>
      <c r="BA976" s="134"/>
      <c r="BB976" s="134"/>
      <c r="BC976" s="134"/>
      <c r="BD976" s="134"/>
      <c r="BE976" s="134"/>
      <c r="BF976" s="134"/>
      <c r="BG976" s="134"/>
      <c r="BH976" s="134"/>
      <c r="BI976" s="134"/>
      <c r="BJ976" s="134"/>
      <c r="BK976" s="134"/>
      <c r="BL976" s="134"/>
      <c r="BM976" s="134"/>
    </row>
    <row r="977" spans="2:65" x14ac:dyDescent="0.25"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  <c r="AC977" s="134"/>
      <c r="AD977" s="134"/>
      <c r="AE977" s="134"/>
      <c r="AF977" s="134"/>
      <c r="AG977" s="134"/>
      <c r="AH977" s="134"/>
      <c r="AI977" s="134"/>
      <c r="AJ977" s="134"/>
      <c r="AK977" s="134"/>
      <c r="AL977" s="134"/>
      <c r="AM977" s="134"/>
      <c r="AN977" s="134"/>
      <c r="AO977" s="134"/>
      <c r="AP977" s="134"/>
      <c r="AQ977" s="134"/>
      <c r="AR977" s="134"/>
      <c r="AS977" s="134"/>
      <c r="AT977" s="134"/>
      <c r="AU977" s="134"/>
      <c r="AV977" s="134"/>
      <c r="AW977" s="134"/>
      <c r="AX977" s="134"/>
      <c r="AY977" s="134"/>
      <c r="AZ977" s="134"/>
      <c r="BA977" s="134"/>
      <c r="BB977" s="134"/>
      <c r="BC977" s="134"/>
      <c r="BD977" s="134"/>
      <c r="BE977" s="134"/>
      <c r="BF977" s="134"/>
      <c r="BG977" s="134"/>
      <c r="BH977" s="134"/>
      <c r="BI977" s="134"/>
      <c r="BJ977" s="134"/>
      <c r="BK977" s="134"/>
      <c r="BL977" s="134"/>
      <c r="BM977" s="134"/>
    </row>
    <row r="978" spans="2:65" x14ac:dyDescent="0.25"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  <c r="AC978" s="134"/>
      <c r="AD978" s="134"/>
      <c r="AE978" s="134"/>
      <c r="AF978" s="134"/>
      <c r="AG978" s="134"/>
      <c r="AH978" s="134"/>
      <c r="AI978" s="134"/>
      <c r="AJ978" s="134"/>
      <c r="AK978" s="134"/>
      <c r="AL978" s="134"/>
      <c r="AM978" s="134"/>
      <c r="AN978" s="134"/>
      <c r="AO978" s="134"/>
      <c r="AP978" s="134"/>
      <c r="AQ978" s="134"/>
      <c r="AR978" s="134"/>
      <c r="AS978" s="134"/>
      <c r="AT978" s="134"/>
      <c r="AU978" s="134"/>
      <c r="AV978" s="134"/>
      <c r="AW978" s="134"/>
      <c r="AX978" s="134"/>
      <c r="AY978" s="134"/>
      <c r="AZ978" s="134"/>
      <c r="BA978" s="134"/>
      <c r="BB978" s="134"/>
      <c r="BC978" s="134"/>
      <c r="BD978" s="134"/>
      <c r="BE978" s="134"/>
      <c r="BF978" s="134"/>
      <c r="BG978" s="134"/>
      <c r="BH978" s="134"/>
      <c r="BI978" s="134"/>
      <c r="BJ978" s="134"/>
      <c r="BK978" s="134"/>
      <c r="BL978" s="134"/>
      <c r="BM978" s="134"/>
    </row>
    <row r="979" spans="2:65" x14ac:dyDescent="0.25"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  <c r="AC979" s="134"/>
      <c r="AD979" s="134"/>
      <c r="AE979" s="134"/>
      <c r="AF979" s="134"/>
      <c r="AG979" s="134"/>
      <c r="AH979" s="134"/>
      <c r="AI979" s="134"/>
      <c r="AJ979" s="134"/>
      <c r="AK979" s="134"/>
      <c r="AL979" s="134"/>
      <c r="AM979" s="134"/>
      <c r="AN979" s="134"/>
      <c r="AO979" s="134"/>
      <c r="AP979" s="134"/>
      <c r="AQ979" s="134"/>
      <c r="AR979" s="134"/>
      <c r="AS979" s="134"/>
      <c r="AT979" s="134"/>
      <c r="AU979" s="134"/>
      <c r="AV979" s="134"/>
      <c r="AW979" s="134"/>
      <c r="AX979" s="134"/>
      <c r="AY979" s="134"/>
      <c r="AZ979" s="134"/>
      <c r="BA979" s="134"/>
      <c r="BB979" s="134"/>
      <c r="BC979" s="134"/>
      <c r="BD979" s="134"/>
      <c r="BE979" s="134"/>
      <c r="BF979" s="134"/>
      <c r="BG979" s="134"/>
      <c r="BH979" s="134"/>
      <c r="BI979" s="134"/>
      <c r="BJ979" s="134"/>
      <c r="BK979" s="134"/>
      <c r="BL979" s="134"/>
      <c r="BM979" s="134"/>
    </row>
    <row r="980" spans="2:65" x14ac:dyDescent="0.25"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  <c r="BD980" s="134"/>
      <c r="BE980" s="134"/>
      <c r="BF980" s="134"/>
      <c r="BG980" s="134"/>
      <c r="BH980" s="134"/>
      <c r="BI980" s="134"/>
      <c r="BJ980" s="134"/>
      <c r="BK980" s="134"/>
      <c r="BL980" s="134"/>
      <c r="BM980" s="134"/>
    </row>
    <row r="981" spans="2:65" x14ac:dyDescent="0.25"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  <c r="AC981" s="134"/>
      <c r="AD981" s="134"/>
      <c r="AE981" s="134"/>
      <c r="AF981" s="134"/>
      <c r="AG981" s="134"/>
      <c r="AH981" s="134"/>
      <c r="AI981" s="134"/>
      <c r="AJ981" s="134"/>
      <c r="AK981" s="134"/>
      <c r="AL981" s="134"/>
      <c r="AM981" s="134"/>
      <c r="AN981" s="134"/>
      <c r="AO981" s="134"/>
      <c r="AP981" s="134"/>
      <c r="AQ981" s="134"/>
      <c r="AR981" s="134"/>
      <c r="AS981" s="134"/>
      <c r="AT981" s="134"/>
      <c r="AU981" s="134"/>
      <c r="AV981" s="134"/>
      <c r="AW981" s="134"/>
      <c r="AX981" s="134"/>
      <c r="AY981" s="134"/>
      <c r="AZ981" s="134"/>
      <c r="BA981" s="134"/>
      <c r="BB981" s="134"/>
      <c r="BC981" s="134"/>
      <c r="BD981" s="134"/>
      <c r="BE981" s="134"/>
      <c r="BF981" s="134"/>
      <c r="BG981" s="134"/>
      <c r="BH981" s="134"/>
      <c r="BI981" s="134"/>
      <c r="BJ981" s="134"/>
      <c r="BK981" s="134"/>
      <c r="BL981" s="134"/>
      <c r="BM981" s="134"/>
    </row>
    <row r="982" spans="2:65" x14ac:dyDescent="0.25"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  <c r="AC982" s="134"/>
      <c r="AD982" s="134"/>
      <c r="AE982" s="134"/>
      <c r="AF982" s="134"/>
      <c r="AG982" s="134"/>
      <c r="AH982" s="134"/>
      <c r="AI982" s="134"/>
      <c r="AJ982" s="134"/>
      <c r="AK982" s="134"/>
      <c r="AL982" s="134"/>
      <c r="AM982" s="134"/>
      <c r="AN982" s="134"/>
      <c r="AO982" s="134"/>
      <c r="AP982" s="134"/>
      <c r="AQ982" s="134"/>
      <c r="AR982" s="134"/>
      <c r="AS982" s="134"/>
      <c r="AT982" s="134"/>
      <c r="AU982" s="134"/>
      <c r="AV982" s="134"/>
      <c r="AW982" s="134"/>
      <c r="AX982" s="134"/>
      <c r="AY982" s="134"/>
      <c r="AZ982" s="134"/>
      <c r="BA982" s="134"/>
      <c r="BB982" s="134"/>
      <c r="BC982" s="134"/>
      <c r="BD982" s="134"/>
      <c r="BE982" s="134"/>
      <c r="BF982" s="134"/>
      <c r="BG982" s="134"/>
      <c r="BH982" s="134"/>
      <c r="BI982" s="134"/>
      <c r="BJ982" s="134"/>
      <c r="BK982" s="134"/>
      <c r="BL982" s="134"/>
      <c r="BM982" s="134"/>
    </row>
    <row r="983" spans="2:65" x14ac:dyDescent="0.25"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  <c r="AC983" s="134"/>
      <c r="AD983" s="134"/>
      <c r="AE983" s="134"/>
      <c r="AF983" s="134"/>
      <c r="AG983" s="134"/>
      <c r="AH983" s="134"/>
      <c r="AI983" s="134"/>
      <c r="AJ983" s="134"/>
      <c r="AK983" s="134"/>
      <c r="AL983" s="134"/>
      <c r="AM983" s="134"/>
      <c r="AN983" s="134"/>
      <c r="AO983" s="134"/>
      <c r="AP983" s="134"/>
      <c r="AQ983" s="134"/>
      <c r="AR983" s="134"/>
      <c r="AS983" s="134"/>
      <c r="AT983" s="134"/>
      <c r="AU983" s="134"/>
      <c r="AV983" s="134"/>
      <c r="AW983" s="134"/>
      <c r="AX983" s="134"/>
      <c r="AY983" s="134"/>
      <c r="AZ983" s="134"/>
      <c r="BA983" s="134"/>
      <c r="BB983" s="134"/>
      <c r="BC983" s="134"/>
      <c r="BD983" s="134"/>
      <c r="BE983" s="134"/>
      <c r="BF983" s="134"/>
      <c r="BG983" s="134"/>
      <c r="BH983" s="134"/>
      <c r="BI983" s="134"/>
      <c r="BJ983" s="134"/>
      <c r="BK983" s="134"/>
      <c r="BL983" s="134"/>
      <c r="BM983" s="134"/>
    </row>
    <row r="984" spans="2:65" x14ac:dyDescent="0.25"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  <c r="AC984" s="134"/>
      <c r="AD984" s="134"/>
      <c r="AE984" s="134"/>
      <c r="AF984" s="134"/>
      <c r="AG984" s="134"/>
      <c r="AH984" s="134"/>
      <c r="AI984" s="134"/>
      <c r="AJ984" s="134"/>
      <c r="AK984" s="134"/>
      <c r="AL984" s="134"/>
      <c r="AM984" s="134"/>
      <c r="AN984" s="134"/>
      <c r="AO984" s="134"/>
      <c r="AP984" s="134"/>
      <c r="AQ984" s="134"/>
      <c r="AR984" s="134"/>
      <c r="AS984" s="134"/>
      <c r="AT984" s="134"/>
      <c r="AU984" s="134"/>
      <c r="AV984" s="134"/>
      <c r="AW984" s="134"/>
      <c r="AX984" s="134"/>
      <c r="AY984" s="134"/>
      <c r="AZ984" s="134"/>
      <c r="BA984" s="134"/>
      <c r="BB984" s="134"/>
      <c r="BC984" s="134"/>
      <c r="BD984" s="134"/>
      <c r="BE984" s="134"/>
      <c r="BF984" s="134"/>
      <c r="BG984" s="134"/>
      <c r="BH984" s="134"/>
      <c r="BI984" s="134"/>
      <c r="BJ984" s="134"/>
      <c r="BK984" s="134"/>
      <c r="BL984" s="134"/>
      <c r="BM984" s="134"/>
    </row>
    <row r="985" spans="2:65" x14ac:dyDescent="0.25"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  <c r="BD985" s="134"/>
      <c r="BE985" s="134"/>
      <c r="BF985" s="134"/>
      <c r="BG985" s="134"/>
      <c r="BH985" s="134"/>
      <c r="BI985" s="134"/>
      <c r="BJ985" s="134"/>
      <c r="BK985" s="134"/>
      <c r="BL985" s="134"/>
      <c r="BM985" s="134"/>
    </row>
    <row r="986" spans="2:65" x14ac:dyDescent="0.25"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  <c r="AC986" s="134"/>
      <c r="AD986" s="134"/>
      <c r="AE986" s="134"/>
      <c r="AF986" s="134"/>
      <c r="AG986" s="134"/>
      <c r="AH986" s="134"/>
      <c r="AI986" s="134"/>
      <c r="AJ986" s="134"/>
      <c r="AK986" s="134"/>
      <c r="AL986" s="134"/>
      <c r="AM986" s="134"/>
      <c r="AN986" s="134"/>
      <c r="AO986" s="134"/>
      <c r="AP986" s="134"/>
      <c r="AQ986" s="134"/>
      <c r="AR986" s="134"/>
      <c r="AS986" s="134"/>
      <c r="AT986" s="134"/>
      <c r="AU986" s="134"/>
      <c r="AV986" s="134"/>
      <c r="AW986" s="134"/>
      <c r="AX986" s="134"/>
      <c r="AY986" s="134"/>
      <c r="AZ986" s="134"/>
      <c r="BA986" s="134"/>
      <c r="BB986" s="134"/>
      <c r="BC986" s="134"/>
      <c r="BD986" s="134"/>
      <c r="BE986" s="134"/>
      <c r="BF986" s="134"/>
      <c r="BG986" s="134"/>
      <c r="BH986" s="134"/>
      <c r="BI986" s="134"/>
      <c r="BJ986" s="134"/>
      <c r="BK986" s="134"/>
      <c r="BL986" s="134"/>
      <c r="BM986" s="134"/>
    </row>
    <row r="987" spans="2:65" x14ac:dyDescent="0.25"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  <c r="AC987" s="134"/>
      <c r="AD987" s="134"/>
      <c r="AE987" s="134"/>
      <c r="AF987" s="134"/>
      <c r="AG987" s="134"/>
      <c r="AH987" s="134"/>
      <c r="AI987" s="134"/>
      <c r="AJ987" s="134"/>
      <c r="AK987" s="134"/>
      <c r="AL987" s="134"/>
      <c r="AM987" s="134"/>
      <c r="AN987" s="134"/>
      <c r="AO987" s="134"/>
      <c r="AP987" s="134"/>
      <c r="AQ987" s="134"/>
      <c r="AR987" s="134"/>
      <c r="AS987" s="134"/>
      <c r="AT987" s="134"/>
      <c r="AU987" s="134"/>
      <c r="AV987" s="134"/>
      <c r="AW987" s="134"/>
      <c r="AX987" s="134"/>
      <c r="AY987" s="134"/>
      <c r="AZ987" s="134"/>
      <c r="BA987" s="134"/>
      <c r="BB987" s="134"/>
      <c r="BC987" s="134"/>
      <c r="BD987" s="134"/>
      <c r="BE987" s="134"/>
      <c r="BF987" s="134"/>
      <c r="BG987" s="134"/>
      <c r="BH987" s="134"/>
      <c r="BI987" s="134"/>
      <c r="BJ987" s="134"/>
      <c r="BK987" s="134"/>
      <c r="BL987" s="134"/>
      <c r="BM987" s="134"/>
    </row>
    <row r="988" spans="2:65" x14ac:dyDescent="0.25"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  <c r="AC988" s="134"/>
      <c r="AD988" s="134"/>
      <c r="AE988" s="134"/>
      <c r="AF988" s="134"/>
      <c r="AG988" s="134"/>
      <c r="AH988" s="134"/>
      <c r="AI988" s="134"/>
      <c r="AJ988" s="134"/>
      <c r="AK988" s="134"/>
      <c r="AL988" s="134"/>
      <c r="AM988" s="134"/>
      <c r="AN988" s="134"/>
      <c r="AO988" s="134"/>
      <c r="AP988" s="134"/>
      <c r="AQ988" s="134"/>
      <c r="AR988" s="134"/>
      <c r="AS988" s="134"/>
      <c r="AT988" s="134"/>
      <c r="AU988" s="134"/>
      <c r="AV988" s="134"/>
      <c r="AW988" s="134"/>
      <c r="AX988" s="134"/>
      <c r="AY988" s="134"/>
      <c r="AZ988" s="134"/>
      <c r="BA988" s="134"/>
      <c r="BB988" s="134"/>
      <c r="BC988" s="134"/>
      <c r="BD988" s="134"/>
      <c r="BE988" s="134"/>
      <c r="BF988" s="134"/>
      <c r="BG988" s="134"/>
      <c r="BH988" s="134"/>
      <c r="BI988" s="134"/>
      <c r="BJ988" s="134"/>
      <c r="BK988" s="134"/>
      <c r="BL988" s="134"/>
      <c r="BM988" s="134"/>
    </row>
    <row r="989" spans="2:65" x14ac:dyDescent="0.25"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  <c r="AC989" s="134"/>
      <c r="AD989" s="134"/>
      <c r="AE989" s="134"/>
      <c r="AF989" s="134"/>
      <c r="AG989" s="134"/>
      <c r="AH989" s="134"/>
      <c r="AI989" s="134"/>
      <c r="AJ989" s="134"/>
      <c r="AK989" s="134"/>
      <c r="AL989" s="134"/>
      <c r="AM989" s="134"/>
      <c r="AN989" s="134"/>
      <c r="AO989" s="134"/>
      <c r="AP989" s="134"/>
      <c r="AQ989" s="134"/>
      <c r="AR989" s="134"/>
      <c r="AS989" s="134"/>
      <c r="AT989" s="134"/>
      <c r="AU989" s="134"/>
      <c r="AV989" s="134"/>
      <c r="AW989" s="134"/>
      <c r="AX989" s="134"/>
      <c r="AY989" s="134"/>
      <c r="AZ989" s="134"/>
      <c r="BA989" s="134"/>
      <c r="BB989" s="134"/>
      <c r="BC989" s="134"/>
      <c r="BD989" s="134"/>
      <c r="BE989" s="134"/>
      <c r="BF989" s="134"/>
      <c r="BG989" s="134"/>
      <c r="BH989" s="134"/>
      <c r="BI989" s="134"/>
      <c r="BJ989" s="134"/>
      <c r="BK989" s="134"/>
      <c r="BL989" s="134"/>
      <c r="BM989" s="134"/>
    </row>
    <row r="990" spans="2:65" x14ac:dyDescent="0.25"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  <c r="AC990" s="134"/>
      <c r="AD990" s="134"/>
      <c r="AE990" s="134"/>
      <c r="AF990" s="134"/>
      <c r="AG990" s="134"/>
      <c r="AH990" s="134"/>
      <c r="AI990" s="134"/>
      <c r="AJ990" s="134"/>
      <c r="AK990" s="134"/>
      <c r="AL990" s="134"/>
      <c r="AM990" s="134"/>
      <c r="AN990" s="134"/>
      <c r="AO990" s="134"/>
      <c r="AP990" s="134"/>
      <c r="AQ990" s="134"/>
      <c r="AR990" s="134"/>
      <c r="AS990" s="134"/>
      <c r="AT990" s="134"/>
      <c r="AU990" s="134"/>
      <c r="AV990" s="134"/>
      <c r="AW990" s="134"/>
      <c r="AX990" s="134"/>
      <c r="AY990" s="134"/>
      <c r="AZ990" s="134"/>
      <c r="BA990" s="134"/>
      <c r="BB990" s="134"/>
      <c r="BC990" s="134"/>
      <c r="BD990" s="134"/>
      <c r="BE990" s="134"/>
      <c r="BF990" s="134"/>
      <c r="BG990" s="134"/>
      <c r="BH990" s="134"/>
      <c r="BI990" s="134"/>
      <c r="BJ990" s="134"/>
      <c r="BK990" s="134"/>
      <c r="BL990" s="134"/>
      <c r="BM990" s="134"/>
    </row>
    <row r="991" spans="2:65" x14ac:dyDescent="0.25"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  <c r="BF991" s="134"/>
      <c r="BG991" s="134"/>
      <c r="BH991" s="134"/>
      <c r="BI991" s="134"/>
      <c r="BJ991" s="134"/>
      <c r="BK991" s="134"/>
      <c r="BL991" s="134"/>
      <c r="BM991" s="134"/>
    </row>
    <row r="992" spans="2:65" x14ac:dyDescent="0.25"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  <c r="BF992" s="134"/>
      <c r="BG992" s="134"/>
      <c r="BH992" s="134"/>
      <c r="BI992" s="134"/>
      <c r="BJ992" s="134"/>
      <c r="BK992" s="134"/>
      <c r="BL992" s="134"/>
      <c r="BM992" s="134"/>
    </row>
    <row r="993" spans="2:65" x14ac:dyDescent="0.25"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  <c r="AC993" s="134"/>
      <c r="AD993" s="134"/>
      <c r="AE993" s="134"/>
      <c r="AF993" s="134"/>
      <c r="AG993" s="134"/>
      <c r="AH993" s="134"/>
      <c r="AI993" s="134"/>
      <c r="AJ993" s="134"/>
      <c r="AK993" s="134"/>
      <c r="AL993" s="134"/>
      <c r="AM993" s="134"/>
      <c r="AN993" s="134"/>
      <c r="AO993" s="134"/>
      <c r="AP993" s="134"/>
      <c r="AQ993" s="134"/>
      <c r="AR993" s="134"/>
      <c r="AS993" s="134"/>
      <c r="AT993" s="134"/>
      <c r="AU993" s="134"/>
      <c r="AV993" s="134"/>
      <c r="AW993" s="134"/>
      <c r="AX993" s="134"/>
      <c r="AY993" s="134"/>
      <c r="AZ993" s="134"/>
      <c r="BA993" s="134"/>
      <c r="BB993" s="134"/>
      <c r="BC993" s="134"/>
      <c r="BD993" s="134"/>
      <c r="BE993" s="134"/>
      <c r="BF993" s="134"/>
      <c r="BG993" s="134"/>
      <c r="BH993" s="134"/>
      <c r="BI993" s="134"/>
      <c r="BJ993" s="134"/>
      <c r="BK993" s="134"/>
      <c r="BL993" s="134"/>
      <c r="BM993" s="134"/>
    </row>
    <row r="994" spans="2:65" x14ac:dyDescent="0.25"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  <c r="AC994" s="134"/>
      <c r="AD994" s="134"/>
      <c r="AE994" s="134"/>
      <c r="AF994" s="134"/>
      <c r="AG994" s="134"/>
      <c r="AH994" s="134"/>
      <c r="AI994" s="134"/>
      <c r="AJ994" s="134"/>
      <c r="AK994" s="134"/>
      <c r="AL994" s="134"/>
      <c r="AM994" s="134"/>
      <c r="AN994" s="134"/>
      <c r="AO994" s="134"/>
      <c r="AP994" s="134"/>
      <c r="AQ994" s="134"/>
      <c r="AR994" s="134"/>
      <c r="AS994" s="134"/>
      <c r="AT994" s="134"/>
      <c r="AU994" s="134"/>
      <c r="AV994" s="134"/>
      <c r="AW994" s="134"/>
      <c r="AX994" s="134"/>
      <c r="AY994" s="134"/>
      <c r="AZ994" s="134"/>
      <c r="BA994" s="134"/>
      <c r="BB994" s="134"/>
      <c r="BC994" s="134"/>
      <c r="BD994" s="134"/>
      <c r="BE994" s="134"/>
      <c r="BF994" s="134"/>
      <c r="BG994" s="134"/>
      <c r="BH994" s="134"/>
      <c r="BI994" s="134"/>
      <c r="BJ994" s="134"/>
      <c r="BK994" s="134"/>
      <c r="BL994" s="134"/>
      <c r="BM994" s="134"/>
    </row>
    <row r="995" spans="2:65" x14ac:dyDescent="0.25"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  <c r="AC995" s="134"/>
      <c r="AD995" s="134"/>
      <c r="AE995" s="134"/>
      <c r="AF995" s="134"/>
      <c r="AG995" s="134"/>
      <c r="AH995" s="134"/>
      <c r="AI995" s="134"/>
      <c r="AJ995" s="134"/>
      <c r="AK995" s="134"/>
      <c r="AL995" s="134"/>
      <c r="AM995" s="134"/>
      <c r="AN995" s="134"/>
      <c r="AO995" s="134"/>
      <c r="AP995" s="134"/>
      <c r="AQ995" s="134"/>
      <c r="AR995" s="134"/>
      <c r="AS995" s="134"/>
      <c r="AT995" s="134"/>
      <c r="AU995" s="134"/>
      <c r="AV995" s="134"/>
      <c r="AW995" s="134"/>
      <c r="AX995" s="134"/>
      <c r="AY995" s="134"/>
      <c r="AZ995" s="134"/>
      <c r="BA995" s="134"/>
      <c r="BB995" s="134"/>
      <c r="BC995" s="134"/>
      <c r="BD995" s="134"/>
      <c r="BE995" s="134"/>
      <c r="BF995" s="134"/>
      <c r="BG995" s="134"/>
      <c r="BH995" s="134"/>
      <c r="BI995" s="134"/>
      <c r="BJ995" s="134"/>
      <c r="BK995" s="134"/>
      <c r="BL995" s="134"/>
      <c r="BM995" s="134"/>
    </row>
    <row r="996" spans="2:65" x14ac:dyDescent="0.25"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  <c r="AC996" s="134"/>
      <c r="AD996" s="134"/>
      <c r="AE996" s="134"/>
      <c r="AF996" s="134"/>
      <c r="AG996" s="134"/>
      <c r="AH996" s="134"/>
      <c r="AI996" s="134"/>
      <c r="AJ996" s="134"/>
      <c r="AK996" s="134"/>
      <c r="AL996" s="134"/>
      <c r="AM996" s="134"/>
      <c r="AN996" s="134"/>
      <c r="AO996" s="134"/>
      <c r="AP996" s="134"/>
      <c r="AQ996" s="134"/>
      <c r="AR996" s="134"/>
      <c r="AS996" s="134"/>
      <c r="AT996" s="134"/>
      <c r="AU996" s="134"/>
      <c r="AV996" s="134"/>
      <c r="AW996" s="134"/>
      <c r="AX996" s="134"/>
      <c r="AY996" s="134"/>
      <c r="AZ996" s="134"/>
      <c r="BA996" s="134"/>
      <c r="BB996" s="134"/>
      <c r="BC996" s="134"/>
      <c r="BD996" s="134"/>
      <c r="BE996" s="134"/>
      <c r="BF996" s="134"/>
      <c r="BG996" s="134"/>
      <c r="BH996" s="134"/>
      <c r="BI996" s="134"/>
      <c r="BJ996" s="134"/>
      <c r="BK996" s="134"/>
      <c r="BL996" s="134"/>
      <c r="BM996" s="134"/>
    </row>
    <row r="997" spans="2:65" x14ac:dyDescent="0.25"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  <c r="AC997" s="134"/>
      <c r="AD997" s="134"/>
      <c r="AE997" s="134"/>
      <c r="AF997" s="134"/>
      <c r="AG997" s="134"/>
      <c r="AH997" s="134"/>
      <c r="AI997" s="134"/>
      <c r="AJ997" s="134"/>
      <c r="AK997" s="134"/>
      <c r="AL997" s="134"/>
      <c r="AM997" s="134"/>
      <c r="AN997" s="134"/>
      <c r="AO997" s="134"/>
      <c r="AP997" s="134"/>
      <c r="AQ997" s="134"/>
      <c r="AR997" s="134"/>
      <c r="AS997" s="134"/>
      <c r="AT997" s="134"/>
      <c r="AU997" s="134"/>
      <c r="AV997" s="134"/>
      <c r="AW997" s="134"/>
      <c r="AX997" s="134"/>
      <c r="AY997" s="134"/>
      <c r="AZ997" s="134"/>
      <c r="BA997" s="134"/>
      <c r="BB997" s="134"/>
      <c r="BC997" s="134"/>
      <c r="BD997" s="134"/>
      <c r="BE997" s="134"/>
      <c r="BF997" s="134"/>
      <c r="BG997" s="134"/>
      <c r="BH997" s="134"/>
      <c r="BI997" s="134"/>
      <c r="BJ997" s="134"/>
      <c r="BK997" s="134"/>
      <c r="BL997" s="134"/>
      <c r="BM997" s="134"/>
    </row>
    <row r="998" spans="2:65" x14ac:dyDescent="0.25"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  <c r="AC998" s="134"/>
      <c r="AD998" s="134"/>
      <c r="AE998" s="134"/>
      <c r="AF998" s="134"/>
      <c r="AG998" s="134"/>
      <c r="AH998" s="134"/>
      <c r="AI998" s="134"/>
      <c r="AJ998" s="134"/>
      <c r="AK998" s="134"/>
      <c r="AL998" s="134"/>
      <c r="AM998" s="134"/>
      <c r="AN998" s="134"/>
      <c r="AO998" s="134"/>
      <c r="AP998" s="134"/>
      <c r="AQ998" s="134"/>
      <c r="AR998" s="134"/>
      <c r="AS998" s="134"/>
      <c r="AT998" s="134"/>
      <c r="AU998" s="134"/>
      <c r="AV998" s="134"/>
      <c r="AW998" s="134"/>
      <c r="AX998" s="134"/>
      <c r="AY998" s="134"/>
      <c r="AZ998" s="134"/>
      <c r="BA998" s="134"/>
      <c r="BB998" s="134"/>
      <c r="BC998" s="134"/>
      <c r="BD998" s="134"/>
      <c r="BE998" s="134"/>
      <c r="BF998" s="134"/>
      <c r="BG998" s="134"/>
      <c r="BH998" s="134"/>
      <c r="BI998" s="134"/>
      <c r="BJ998" s="134"/>
      <c r="BK998" s="134"/>
      <c r="BL998" s="134"/>
      <c r="BM998" s="134"/>
    </row>
    <row r="999" spans="2:65" x14ac:dyDescent="0.25"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  <c r="AC999" s="134"/>
      <c r="AD999" s="134"/>
      <c r="AE999" s="134"/>
      <c r="AF999" s="134"/>
      <c r="AG999" s="134"/>
      <c r="AH999" s="134"/>
      <c r="AI999" s="134"/>
      <c r="AJ999" s="134"/>
      <c r="AK999" s="134"/>
      <c r="AL999" s="134"/>
      <c r="AM999" s="134"/>
      <c r="AN999" s="134"/>
      <c r="AO999" s="134"/>
      <c r="AP999" s="134"/>
      <c r="AQ999" s="134"/>
      <c r="AR999" s="134"/>
      <c r="AS999" s="134"/>
      <c r="AT999" s="134"/>
      <c r="AU999" s="134"/>
      <c r="AV999" s="134"/>
      <c r="AW999" s="134"/>
      <c r="AX999" s="134"/>
      <c r="AY999" s="134"/>
      <c r="AZ999" s="134"/>
      <c r="BA999" s="134"/>
      <c r="BB999" s="134"/>
      <c r="BC999" s="134"/>
      <c r="BD999" s="134"/>
      <c r="BE999" s="134"/>
      <c r="BF999" s="134"/>
      <c r="BG999" s="134"/>
      <c r="BH999" s="134"/>
      <c r="BI999" s="134"/>
      <c r="BJ999" s="134"/>
      <c r="BK999" s="134"/>
      <c r="BL999" s="134"/>
      <c r="BM999" s="134"/>
    </row>
    <row r="1000" spans="2:65" x14ac:dyDescent="0.25"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  <c r="AC1000" s="134"/>
      <c r="AD1000" s="134"/>
      <c r="AE1000" s="134"/>
      <c r="AF1000" s="134"/>
      <c r="AG1000" s="134"/>
      <c r="AH1000" s="134"/>
      <c r="AI1000" s="134"/>
      <c r="AJ1000" s="134"/>
      <c r="AK1000" s="134"/>
      <c r="AL1000" s="134"/>
      <c r="AM1000" s="134"/>
      <c r="AN1000" s="134"/>
      <c r="AO1000" s="134"/>
      <c r="AP1000" s="134"/>
      <c r="AQ1000" s="134"/>
      <c r="AR1000" s="134"/>
      <c r="AS1000" s="134"/>
      <c r="AT1000" s="134"/>
      <c r="AU1000" s="134"/>
      <c r="AV1000" s="134"/>
      <c r="AW1000" s="134"/>
      <c r="AX1000" s="134"/>
      <c r="AY1000" s="134"/>
      <c r="AZ1000" s="134"/>
      <c r="BA1000" s="134"/>
      <c r="BB1000" s="134"/>
      <c r="BC1000" s="134"/>
      <c r="BD1000" s="134"/>
      <c r="BE1000" s="134"/>
      <c r="BF1000" s="134"/>
      <c r="BG1000" s="134"/>
      <c r="BH1000" s="134"/>
      <c r="BI1000" s="134"/>
      <c r="BJ1000" s="134"/>
      <c r="BK1000" s="134"/>
      <c r="BL1000" s="134"/>
      <c r="BM1000" s="134"/>
    </row>
    <row r="1001" spans="2:65" x14ac:dyDescent="0.25">
      <c r="B1001" s="134"/>
      <c r="C1001" s="134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  <c r="AA1001" s="134"/>
      <c r="AB1001" s="134"/>
      <c r="AC1001" s="134"/>
      <c r="AD1001" s="134"/>
      <c r="AE1001" s="134"/>
      <c r="AF1001" s="134"/>
      <c r="AG1001" s="134"/>
      <c r="AH1001" s="134"/>
      <c r="AI1001" s="134"/>
      <c r="AJ1001" s="134"/>
      <c r="AK1001" s="134"/>
      <c r="AL1001" s="134"/>
      <c r="AM1001" s="134"/>
      <c r="AN1001" s="134"/>
      <c r="AO1001" s="134"/>
      <c r="AP1001" s="134"/>
      <c r="AQ1001" s="134"/>
      <c r="AR1001" s="134"/>
      <c r="AS1001" s="134"/>
      <c r="AT1001" s="134"/>
      <c r="AU1001" s="134"/>
      <c r="AV1001" s="134"/>
      <c r="AW1001" s="134"/>
      <c r="AX1001" s="134"/>
      <c r="AY1001" s="134"/>
      <c r="AZ1001" s="134"/>
      <c r="BA1001" s="134"/>
      <c r="BB1001" s="134"/>
      <c r="BC1001" s="134"/>
      <c r="BD1001" s="134"/>
      <c r="BE1001" s="134"/>
      <c r="BF1001" s="134"/>
      <c r="BG1001" s="134"/>
      <c r="BH1001" s="134"/>
      <c r="BI1001" s="134"/>
      <c r="BJ1001" s="134"/>
      <c r="BK1001" s="134"/>
      <c r="BL1001" s="134"/>
      <c r="BM1001" s="134"/>
    </row>
    <row r="1002" spans="2:65" x14ac:dyDescent="0.25">
      <c r="B1002" s="134"/>
      <c r="C1002" s="134"/>
      <c r="D1002" s="134"/>
      <c r="E1002" s="134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  <c r="AA1002" s="134"/>
      <c r="AB1002" s="134"/>
      <c r="AC1002" s="134"/>
      <c r="AD1002" s="134"/>
      <c r="AE1002" s="134"/>
      <c r="AF1002" s="134"/>
      <c r="AG1002" s="134"/>
      <c r="AH1002" s="134"/>
      <c r="AI1002" s="134"/>
      <c r="AJ1002" s="134"/>
      <c r="AK1002" s="134"/>
      <c r="AL1002" s="134"/>
      <c r="AM1002" s="134"/>
      <c r="AN1002" s="134"/>
      <c r="AO1002" s="134"/>
      <c r="AP1002" s="134"/>
      <c r="AQ1002" s="134"/>
      <c r="AR1002" s="134"/>
      <c r="AS1002" s="134"/>
      <c r="AT1002" s="134"/>
      <c r="AU1002" s="134"/>
      <c r="AV1002" s="134"/>
      <c r="AW1002" s="134"/>
      <c r="AX1002" s="134"/>
      <c r="AY1002" s="134"/>
      <c r="AZ1002" s="134"/>
      <c r="BA1002" s="134"/>
      <c r="BB1002" s="134"/>
      <c r="BC1002" s="134"/>
      <c r="BD1002" s="134"/>
      <c r="BE1002" s="134"/>
      <c r="BF1002" s="134"/>
      <c r="BG1002" s="134"/>
      <c r="BH1002" s="134"/>
      <c r="BI1002" s="134"/>
      <c r="BJ1002" s="134"/>
      <c r="BK1002" s="134"/>
      <c r="BL1002" s="134"/>
      <c r="BM1002" s="134"/>
    </row>
    <row r="1003" spans="2:65" x14ac:dyDescent="0.25">
      <c r="B1003" s="134"/>
      <c r="C1003" s="134"/>
      <c r="D1003" s="134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  <c r="AA1003" s="134"/>
      <c r="AB1003" s="134"/>
      <c r="AC1003" s="134"/>
      <c r="AD1003" s="134"/>
      <c r="AE1003" s="134"/>
      <c r="AF1003" s="134"/>
      <c r="AG1003" s="134"/>
      <c r="AH1003" s="134"/>
      <c r="AI1003" s="134"/>
      <c r="AJ1003" s="134"/>
      <c r="AK1003" s="134"/>
      <c r="AL1003" s="134"/>
      <c r="AM1003" s="134"/>
      <c r="AN1003" s="134"/>
      <c r="AO1003" s="134"/>
      <c r="AP1003" s="134"/>
      <c r="AQ1003" s="134"/>
      <c r="AR1003" s="134"/>
      <c r="AS1003" s="134"/>
      <c r="AT1003" s="134"/>
      <c r="AU1003" s="134"/>
      <c r="AV1003" s="134"/>
      <c r="AW1003" s="134"/>
      <c r="AX1003" s="134"/>
      <c r="AY1003" s="134"/>
      <c r="AZ1003" s="134"/>
      <c r="BA1003" s="134"/>
      <c r="BB1003" s="134"/>
      <c r="BC1003" s="134"/>
      <c r="BD1003" s="134"/>
      <c r="BE1003" s="134"/>
      <c r="BF1003" s="134"/>
      <c r="BG1003" s="134"/>
      <c r="BH1003" s="134"/>
      <c r="BI1003" s="134"/>
      <c r="BJ1003" s="134"/>
      <c r="BK1003" s="134"/>
      <c r="BL1003" s="134"/>
      <c r="BM1003" s="134"/>
    </row>
    <row r="1004" spans="2:65" x14ac:dyDescent="0.25">
      <c r="B1004" s="134"/>
      <c r="C1004" s="134"/>
      <c r="D1004" s="134"/>
      <c r="E1004" s="134"/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  <c r="AA1004" s="134"/>
      <c r="AB1004" s="134"/>
      <c r="AC1004" s="134"/>
      <c r="AD1004" s="134"/>
      <c r="AE1004" s="134"/>
      <c r="AF1004" s="134"/>
      <c r="AG1004" s="134"/>
      <c r="AH1004" s="134"/>
      <c r="AI1004" s="134"/>
      <c r="AJ1004" s="134"/>
      <c r="AK1004" s="134"/>
      <c r="AL1004" s="134"/>
      <c r="AM1004" s="134"/>
      <c r="AN1004" s="134"/>
      <c r="AO1004" s="134"/>
      <c r="AP1004" s="134"/>
      <c r="AQ1004" s="134"/>
      <c r="AR1004" s="134"/>
      <c r="AS1004" s="134"/>
      <c r="AT1004" s="134"/>
      <c r="AU1004" s="134"/>
      <c r="AV1004" s="134"/>
      <c r="AW1004" s="134"/>
      <c r="AX1004" s="134"/>
      <c r="AY1004" s="134"/>
      <c r="AZ1004" s="134"/>
      <c r="BA1004" s="134"/>
      <c r="BB1004" s="134"/>
      <c r="BC1004" s="134"/>
      <c r="BD1004" s="134"/>
      <c r="BE1004" s="134"/>
      <c r="BF1004" s="134"/>
      <c r="BG1004" s="134"/>
      <c r="BH1004" s="134"/>
      <c r="BI1004" s="134"/>
      <c r="BJ1004" s="134"/>
      <c r="BK1004" s="134"/>
      <c r="BL1004" s="134"/>
      <c r="BM1004" s="134"/>
    </row>
    <row r="1005" spans="2:65" x14ac:dyDescent="0.25">
      <c r="B1005" s="134"/>
      <c r="C1005" s="134"/>
      <c r="D1005" s="134"/>
      <c r="E1005" s="134"/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  <c r="AA1005" s="134"/>
      <c r="AB1005" s="134"/>
      <c r="AC1005" s="134"/>
      <c r="AD1005" s="134"/>
      <c r="AE1005" s="134"/>
      <c r="AF1005" s="134"/>
      <c r="AG1005" s="134"/>
      <c r="AH1005" s="134"/>
      <c r="AI1005" s="134"/>
      <c r="AJ1005" s="134"/>
      <c r="AK1005" s="134"/>
      <c r="AL1005" s="134"/>
      <c r="AM1005" s="134"/>
      <c r="AN1005" s="134"/>
      <c r="AO1005" s="134"/>
      <c r="AP1005" s="134"/>
      <c r="AQ1005" s="134"/>
      <c r="AR1005" s="134"/>
      <c r="AS1005" s="134"/>
      <c r="AT1005" s="134"/>
      <c r="AU1005" s="134"/>
      <c r="AV1005" s="134"/>
      <c r="AW1005" s="134"/>
      <c r="AX1005" s="134"/>
      <c r="AY1005" s="134"/>
      <c r="AZ1005" s="134"/>
      <c r="BA1005" s="134"/>
      <c r="BB1005" s="134"/>
      <c r="BC1005" s="134"/>
      <c r="BD1005" s="134"/>
      <c r="BE1005" s="134"/>
      <c r="BF1005" s="134"/>
      <c r="BG1005" s="134"/>
      <c r="BH1005" s="134"/>
      <c r="BI1005" s="134"/>
      <c r="BJ1005" s="134"/>
      <c r="BK1005" s="134"/>
      <c r="BL1005" s="134"/>
      <c r="BM1005" s="134"/>
    </row>
    <row r="1006" spans="2:65" x14ac:dyDescent="0.25">
      <c r="B1006" s="134"/>
      <c r="C1006" s="134"/>
      <c r="D1006" s="134"/>
      <c r="E1006" s="134"/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  <c r="AA1006" s="134"/>
      <c r="AB1006" s="134"/>
      <c r="AC1006" s="134"/>
      <c r="AD1006" s="134"/>
      <c r="AE1006" s="134"/>
      <c r="AF1006" s="134"/>
      <c r="AG1006" s="134"/>
      <c r="AH1006" s="134"/>
      <c r="AI1006" s="134"/>
      <c r="AJ1006" s="134"/>
      <c r="AK1006" s="134"/>
      <c r="AL1006" s="134"/>
      <c r="AM1006" s="134"/>
      <c r="AN1006" s="134"/>
      <c r="AO1006" s="134"/>
      <c r="AP1006" s="134"/>
      <c r="AQ1006" s="134"/>
      <c r="AR1006" s="134"/>
      <c r="AS1006" s="134"/>
      <c r="AT1006" s="134"/>
      <c r="AU1006" s="134"/>
      <c r="AV1006" s="134"/>
      <c r="AW1006" s="134"/>
      <c r="AX1006" s="134"/>
      <c r="AY1006" s="134"/>
      <c r="AZ1006" s="134"/>
      <c r="BA1006" s="134"/>
      <c r="BB1006" s="134"/>
      <c r="BC1006" s="134"/>
      <c r="BD1006" s="134"/>
      <c r="BE1006" s="134"/>
      <c r="BF1006" s="134"/>
      <c r="BG1006" s="134"/>
      <c r="BH1006" s="134"/>
      <c r="BI1006" s="134"/>
      <c r="BJ1006" s="134"/>
      <c r="BK1006" s="134"/>
      <c r="BL1006" s="134"/>
      <c r="BM1006" s="134"/>
    </row>
    <row r="1007" spans="2:65" x14ac:dyDescent="0.25">
      <c r="B1007" s="134"/>
      <c r="C1007" s="134"/>
      <c r="D1007" s="134"/>
      <c r="E1007" s="134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  <c r="AA1007" s="134"/>
      <c r="AB1007" s="134"/>
      <c r="AC1007" s="134"/>
      <c r="AD1007" s="134"/>
      <c r="AE1007" s="134"/>
      <c r="AF1007" s="134"/>
      <c r="AG1007" s="134"/>
      <c r="AH1007" s="134"/>
      <c r="AI1007" s="134"/>
      <c r="AJ1007" s="134"/>
      <c r="AK1007" s="134"/>
      <c r="AL1007" s="134"/>
      <c r="AM1007" s="134"/>
      <c r="AN1007" s="134"/>
      <c r="AO1007" s="134"/>
      <c r="AP1007" s="134"/>
      <c r="AQ1007" s="134"/>
      <c r="AR1007" s="134"/>
      <c r="AS1007" s="134"/>
      <c r="AT1007" s="134"/>
      <c r="AU1007" s="134"/>
      <c r="AV1007" s="134"/>
      <c r="AW1007" s="134"/>
      <c r="AX1007" s="134"/>
      <c r="AY1007" s="134"/>
      <c r="AZ1007" s="134"/>
      <c r="BA1007" s="134"/>
      <c r="BB1007" s="134"/>
      <c r="BC1007" s="134"/>
      <c r="BD1007" s="134"/>
      <c r="BE1007" s="134"/>
      <c r="BF1007" s="134"/>
      <c r="BG1007" s="134"/>
      <c r="BH1007" s="134"/>
      <c r="BI1007" s="134"/>
      <c r="BJ1007" s="134"/>
      <c r="BK1007" s="134"/>
      <c r="BL1007" s="134"/>
      <c r="BM1007" s="134"/>
    </row>
    <row r="1008" spans="2:65" x14ac:dyDescent="0.25">
      <c r="B1008" s="134"/>
      <c r="C1008" s="134"/>
      <c r="D1008" s="134"/>
      <c r="E1008" s="134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  <c r="AA1008" s="134"/>
      <c r="AB1008" s="134"/>
      <c r="AC1008" s="134"/>
      <c r="AD1008" s="134"/>
      <c r="AE1008" s="134"/>
      <c r="AF1008" s="134"/>
      <c r="AG1008" s="134"/>
      <c r="AH1008" s="134"/>
      <c r="AI1008" s="134"/>
      <c r="AJ1008" s="134"/>
      <c r="AK1008" s="134"/>
      <c r="AL1008" s="134"/>
      <c r="AM1008" s="134"/>
      <c r="AN1008" s="134"/>
      <c r="AO1008" s="134"/>
      <c r="AP1008" s="134"/>
      <c r="AQ1008" s="134"/>
      <c r="AR1008" s="134"/>
      <c r="AS1008" s="134"/>
      <c r="AT1008" s="134"/>
      <c r="AU1008" s="134"/>
      <c r="AV1008" s="134"/>
      <c r="AW1008" s="134"/>
      <c r="AX1008" s="134"/>
      <c r="AY1008" s="134"/>
      <c r="AZ1008" s="134"/>
      <c r="BA1008" s="134"/>
      <c r="BB1008" s="134"/>
      <c r="BC1008" s="134"/>
      <c r="BD1008" s="134"/>
      <c r="BE1008" s="134"/>
      <c r="BF1008" s="134"/>
      <c r="BG1008" s="134"/>
      <c r="BH1008" s="134"/>
      <c r="BI1008" s="134"/>
      <c r="BJ1008" s="134"/>
      <c r="BK1008" s="134"/>
      <c r="BL1008" s="134"/>
      <c r="BM1008" s="134"/>
    </row>
    <row r="1009" spans="2:65" x14ac:dyDescent="0.25">
      <c r="B1009" s="134"/>
      <c r="C1009" s="134"/>
      <c r="D1009" s="134"/>
      <c r="E1009" s="134"/>
      <c r="F1009" s="134"/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  <c r="AA1009" s="134"/>
      <c r="AB1009" s="134"/>
      <c r="AC1009" s="134"/>
      <c r="AD1009" s="134"/>
      <c r="AE1009" s="134"/>
      <c r="AF1009" s="134"/>
      <c r="AG1009" s="134"/>
      <c r="AH1009" s="134"/>
      <c r="AI1009" s="134"/>
      <c r="AJ1009" s="134"/>
      <c r="AK1009" s="134"/>
      <c r="AL1009" s="134"/>
      <c r="AM1009" s="134"/>
      <c r="AN1009" s="134"/>
      <c r="AO1009" s="134"/>
      <c r="AP1009" s="134"/>
      <c r="AQ1009" s="134"/>
      <c r="AR1009" s="134"/>
      <c r="AS1009" s="134"/>
      <c r="AT1009" s="134"/>
      <c r="AU1009" s="134"/>
      <c r="AV1009" s="134"/>
      <c r="AW1009" s="134"/>
      <c r="AX1009" s="134"/>
      <c r="AY1009" s="134"/>
      <c r="AZ1009" s="134"/>
      <c r="BA1009" s="134"/>
      <c r="BB1009" s="134"/>
      <c r="BC1009" s="134"/>
      <c r="BD1009" s="134"/>
      <c r="BE1009" s="134"/>
      <c r="BF1009" s="134"/>
      <c r="BG1009" s="134"/>
      <c r="BH1009" s="134"/>
      <c r="BI1009" s="134"/>
      <c r="BJ1009" s="134"/>
      <c r="BK1009" s="134"/>
      <c r="BL1009" s="134"/>
      <c r="BM1009" s="134"/>
    </row>
    <row r="1010" spans="2:65" x14ac:dyDescent="0.25">
      <c r="B1010" s="134"/>
      <c r="C1010" s="134"/>
      <c r="D1010" s="134"/>
      <c r="E1010" s="134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  <c r="AA1010" s="134"/>
      <c r="AB1010" s="134"/>
      <c r="AC1010" s="134"/>
      <c r="AD1010" s="134"/>
      <c r="AE1010" s="134"/>
      <c r="AF1010" s="134"/>
      <c r="AG1010" s="134"/>
      <c r="AH1010" s="134"/>
      <c r="AI1010" s="134"/>
      <c r="AJ1010" s="134"/>
      <c r="AK1010" s="134"/>
      <c r="AL1010" s="134"/>
      <c r="AM1010" s="134"/>
      <c r="AN1010" s="134"/>
      <c r="AO1010" s="134"/>
      <c r="AP1010" s="134"/>
      <c r="AQ1010" s="134"/>
      <c r="AR1010" s="134"/>
      <c r="AS1010" s="134"/>
      <c r="AT1010" s="134"/>
      <c r="AU1010" s="134"/>
      <c r="AV1010" s="134"/>
      <c r="AW1010" s="134"/>
      <c r="AX1010" s="134"/>
      <c r="AY1010" s="134"/>
      <c r="AZ1010" s="134"/>
      <c r="BA1010" s="134"/>
      <c r="BB1010" s="134"/>
      <c r="BC1010" s="134"/>
      <c r="BD1010" s="134"/>
      <c r="BE1010" s="134"/>
      <c r="BF1010" s="134"/>
      <c r="BG1010" s="134"/>
      <c r="BH1010" s="134"/>
      <c r="BI1010" s="134"/>
      <c r="BJ1010" s="134"/>
      <c r="BK1010" s="134"/>
      <c r="BL1010" s="134"/>
      <c r="BM1010" s="134"/>
    </row>
    <row r="1011" spans="2:65" x14ac:dyDescent="0.25">
      <c r="B1011" s="134"/>
      <c r="C1011" s="134"/>
      <c r="D1011" s="134"/>
      <c r="E1011" s="134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  <c r="AA1011" s="134"/>
      <c r="AB1011" s="134"/>
      <c r="AC1011" s="134"/>
      <c r="AD1011" s="134"/>
      <c r="AE1011" s="134"/>
      <c r="AF1011" s="134"/>
      <c r="AG1011" s="134"/>
      <c r="AH1011" s="134"/>
      <c r="AI1011" s="134"/>
      <c r="AJ1011" s="134"/>
      <c r="AK1011" s="134"/>
      <c r="AL1011" s="134"/>
      <c r="AM1011" s="134"/>
      <c r="AN1011" s="134"/>
      <c r="AO1011" s="134"/>
      <c r="AP1011" s="134"/>
      <c r="AQ1011" s="134"/>
      <c r="AR1011" s="134"/>
      <c r="AS1011" s="134"/>
      <c r="AT1011" s="134"/>
      <c r="AU1011" s="134"/>
      <c r="AV1011" s="134"/>
      <c r="AW1011" s="134"/>
      <c r="AX1011" s="134"/>
      <c r="AY1011" s="134"/>
      <c r="AZ1011" s="134"/>
      <c r="BA1011" s="134"/>
      <c r="BB1011" s="134"/>
      <c r="BC1011" s="134"/>
      <c r="BD1011" s="134"/>
      <c r="BE1011" s="134"/>
      <c r="BF1011" s="134"/>
      <c r="BG1011" s="134"/>
      <c r="BH1011" s="134"/>
      <c r="BI1011" s="134"/>
      <c r="BJ1011" s="134"/>
      <c r="BK1011" s="134"/>
      <c r="BL1011" s="134"/>
      <c r="BM1011" s="134"/>
    </row>
    <row r="1012" spans="2:65" x14ac:dyDescent="0.25">
      <c r="B1012" s="134"/>
      <c r="C1012" s="134"/>
      <c r="D1012" s="134"/>
      <c r="E1012" s="134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  <c r="AA1012" s="134"/>
      <c r="AB1012" s="134"/>
      <c r="AC1012" s="134"/>
      <c r="AD1012" s="134"/>
      <c r="AE1012" s="134"/>
      <c r="AF1012" s="134"/>
      <c r="AG1012" s="134"/>
      <c r="AH1012" s="134"/>
      <c r="AI1012" s="134"/>
      <c r="AJ1012" s="134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  <c r="BD1012" s="134"/>
      <c r="BE1012" s="134"/>
      <c r="BF1012" s="134"/>
      <c r="BG1012" s="134"/>
      <c r="BH1012" s="134"/>
      <c r="BI1012" s="134"/>
      <c r="BJ1012" s="134"/>
      <c r="BK1012" s="134"/>
      <c r="BL1012" s="134"/>
      <c r="BM1012" s="134"/>
    </row>
    <row r="1013" spans="2:65" x14ac:dyDescent="0.25">
      <c r="B1013" s="134"/>
      <c r="C1013" s="134"/>
      <c r="D1013" s="134"/>
      <c r="E1013" s="13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  <c r="AA1013" s="134"/>
      <c r="AB1013" s="134"/>
      <c r="AC1013" s="134"/>
      <c r="AD1013" s="134"/>
      <c r="AE1013" s="134"/>
      <c r="AF1013" s="134"/>
      <c r="AG1013" s="134"/>
      <c r="AH1013" s="134"/>
      <c r="AI1013" s="134"/>
      <c r="AJ1013" s="134"/>
      <c r="AK1013" s="134"/>
      <c r="AL1013" s="134"/>
      <c r="AM1013" s="134"/>
      <c r="AN1013" s="134"/>
      <c r="AO1013" s="134"/>
      <c r="AP1013" s="134"/>
      <c r="AQ1013" s="134"/>
      <c r="AR1013" s="134"/>
      <c r="AS1013" s="134"/>
      <c r="AT1013" s="134"/>
      <c r="AU1013" s="134"/>
      <c r="AV1013" s="134"/>
      <c r="AW1013" s="134"/>
      <c r="AX1013" s="134"/>
      <c r="AY1013" s="134"/>
      <c r="AZ1013" s="134"/>
      <c r="BA1013" s="134"/>
      <c r="BB1013" s="134"/>
      <c r="BC1013" s="134"/>
      <c r="BD1013" s="134"/>
      <c r="BE1013" s="134"/>
      <c r="BF1013" s="134"/>
      <c r="BG1013" s="134"/>
      <c r="BH1013" s="134"/>
      <c r="BI1013" s="134"/>
      <c r="BJ1013" s="134"/>
      <c r="BK1013" s="134"/>
      <c r="BL1013" s="134"/>
      <c r="BM1013" s="134"/>
    </row>
    <row r="1014" spans="2:65" x14ac:dyDescent="0.25">
      <c r="B1014" s="134"/>
      <c r="C1014" s="134"/>
      <c r="D1014" s="134"/>
      <c r="E1014" s="134"/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  <c r="AA1014" s="134"/>
      <c r="AB1014" s="134"/>
      <c r="AC1014" s="134"/>
      <c r="AD1014" s="134"/>
      <c r="AE1014" s="134"/>
      <c r="AF1014" s="134"/>
      <c r="AG1014" s="134"/>
      <c r="AH1014" s="134"/>
      <c r="AI1014" s="134"/>
      <c r="AJ1014" s="134"/>
      <c r="AK1014" s="134"/>
      <c r="AL1014" s="134"/>
      <c r="AM1014" s="134"/>
      <c r="AN1014" s="134"/>
      <c r="AO1014" s="134"/>
      <c r="AP1014" s="134"/>
      <c r="AQ1014" s="134"/>
      <c r="AR1014" s="134"/>
      <c r="AS1014" s="134"/>
      <c r="AT1014" s="134"/>
      <c r="AU1014" s="134"/>
      <c r="AV1014" s="134"/>
      <c r="AW1014" s="134"/>
      <c r="AX1014" s="134"/>
      <c r="AY1014" s="134"/>
      <c r="AZ1014" s="134"/>
      <c r="BA1014" s="134"/>
      <c r="BB1014" s="134"/>
      <c r="BC1014" s="134"/>
      <c r="BD1014" s="134"/>
      <c r="BE1014" s="134"/>
      <c r="BF1014" s="134"/>
      <c r="BG1014" s="134"/>
      <c r="BH1014" s="134"/>
      <c r="BI1014" s="134"/>
      <c r="BJ1014" s="134"/>
      <c r="BK1014" s="134"/>
      <c r="BL1014" s="134"/>
      <c r="BM1014" s="134"/>
    </row>
    <row r="1015" spans="2:65" x14ac:dyDescent="0.25">
      <c r="B1015" s="134"/>
      <c r="C1015" s="134"/>
      <c r="D1015" s="134"/>
      <c r="E1015" s="134"/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  <c r="AA1015" s="134"/>
      <c r="AB1015" s="134"/>
      <c r="AC1015" s="134"/>
      <c r="AD1015" s="134"/>
      <c r="AE1015" s="134"/>
      <c r="AF1015" s="134"/>
      <c r="AG1015" s="134"/>
      <c r="AH1015" s="134"/>
      <c r="AI1015" s="134"/>
      <c r="AJ1015" s="134"/>
      <c r="AK1015" s="134"/>
      <c r="AL1015" s="134"/>
      <c r="AM1015" s="134"/>
      <c r="AN1015" s="134"/>
      <c r="AO1015" s="134"/>
      <c r="AP1015" s="134"/>
      <c r="AQ1015" s="134"/>
      <c r="AR1015" s="134"/>
      <c r="AS1015" s="134"/>
      <c r="AT1015" s="134"/>
      <c r="AU1015" s="134"/>
      <c r="AV1015" s="134"/>
      <c r="AW1015" s="134"/>
      <c r="AX1015" s="134"/>
      <c r="AY1015" s="134"/>
      <c r="AZ1015" s="134"/>
      <c r="BA1015" s="134"/>
      <c r="BB1015" s="134"/>
      <c r="BC1015" s="134"/>
      <c r="BD1015" s="134"/>
      <c r="BE1015" s="134"/>
      <c r="BF1015" s="134"/>
      <c r="BG1015" s="134"/>
      <c r="BH1015" s="134"/>
      <c r="BI1015" s="134"/>
      <c r="BJ1015" s="134"/>
      <c r="BK1015" s="134"/>
      <c r="BL1015" s="134"/>
      <c r="BM1015" s="134"/>
    </row>
    <row r="1016" spans="2:65" x14ac:dyDescent="0.25">
      <c r="B1016" s="134"/>
      <c r="C1016" s="134"/>
      <c r="D1016" s="134"/>
      <c r="E1016" s="134"/>
      <c r="F1016" s="134"/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  <c r="AA1016" s="134"/>
      <c r="AB1016" s="134"/>
      <c r="AC1016" s="134"/>
      <c r="AD1016" s="134"/>
      <c r="AE1016" s="134"/>
      <c r="AF1016" s="134"/>
      <c r="AG1016" s="134"/>
      <c r="AH1016" s="134"/>
      <c r="AI1016" s="134"/>
      <c r="AJ1016" s="134"/>
      <c r="AK1016" s="134"/>
      <c r="AL1016" s="134"/>
      <c r="AM1016" s="134"/>
      <c r="AN1016" s="134"/>
      <c r="AO1016" s="134"/>
      <c r="AP1016" s="134"/>
      <c r="AQ1016" s="134"/>
      <c r="AR1016" s="134"/>
      <c r="AS1016" s="134"/>
      <c r="AT1016" s="134"/>
      <c r="AU1016" s="134"/>
      <c r="AV1016" s="134"/>
      <c r="AW1016" s="134"/>
      <c r="AX1016" s="134"/>
      <c r="AY1016" s="134"/>
      <c r="AZ1016" s="134"/>
      <c r="BA1016" s="134"/>
      <c r="BB1016" s="134"/>
      <c r="BC1016" s="134"/>
      <c r="BD1016" s="134"/>
      <c r="BE1016" s="134"/>
      <c r="BF1016" s="134"/>
      <c r="BG1016" s="134"/>
      <c r="BH1016" s="134"/>
      <c r="BI1016" s="134"/>
      <c r="BJ1016" s="134"/>
      <c r="BK1016" s="134"/>
      <c r="BL1016" s="134"/>
      <c r="BM1016" s="134"/>
    </row>
    <row r="1017" spans="2:65" x14ac:dyDescent="0.25">
      <c r="B1017" s="134"/>
      <c r="C1017" s="134"/>
      <c r="D1017" s="134"/>
      <c r="E1017" s="134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  <c r="AA1017" s="134"/>
      <c r="AB1017" s="134"/>
      <c r="AC1017" s="134"/>
      <c r="AD1017" s="134"/>
      <c r="AE1017" s="134"/>
      <c r="AF1017" s="134"/>
      <c r="AG1017" s="134"/>
      <c r="AH1017" s="134"/>
      <c r="AI1017" s="134"/>
      <c r="AJ1017" s="134"/>
      <c r="AK1017" s="134"/>
      <c r="AL1017" s="134"/>
      <c r="AM1017" s="134"/>
      <c r="AN1017" s="134"/>
      <c r="AO1017" s="134"/>
      <c r="AP1017" s="134"/>
      <c r="AQ1017" s="134"/>
      <c r="AR1017" s="134"/>
      <c r="AS1017" s="134"/>
      <c r="AT1017" s="134"/>
      <c r="AU1017" s="134"/>
      <c r="AV1017" s="134"/>
      <c r="AW1017" s="134"/>
      <c r="AX1017" s="134"/>
      <c r="AY1017" s="134"/>
      <c r="AZ1017" s="134"/>
      <c r="BA1017" s="134"/>
      <c r="BB1017" s="134"/>
      <c r="BC1017" s="134"/>
      <c r="BD1017" s="134"/>
      <c r="BE1017" s="134"/>
      <c r="BF1017" s="134"/>
      <c r="BG1017" s="134"/>
      <c r="BH1017" s="134"/>
      <c r="BI1017" s="134"/>
      <c r="BJ1017" s="134"/>
      <c r="BK1017" s="134"/>
      <c r="BL1017" s="134"/>
      <c r="BM1017" s="134"/>
    </row>
    <row r="1018" spans="2:65" x14ac:dyDescent="0.25">
      <c r="B1018" s="134"/>
      <c r="C1018" s="134"/>
      <c r="D1018" s="134"/>
      <c r="E1018" s="134"/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  <c r="AA1018" s="134"/>
      <c r="AB1018" s="134"/>
      <c r="AC1018" s="134"/>
      <c r="AD1018" s="134"/>
      <c r="AE1018" s="134"/>
      <c r="AF1018" s="134"/>
      <c r="AG1018" s="134"/>
      <c r="AH1018" s="134"/>
      <c r="AI1018" s="134"/>
      <c r="AJ1018" s="134"/>
      <c r="AK1018" s="134"/>
      <c r="AL1018" s="134"/>
      <c r="AM1018" s="134"/>
      <c r="AN1018" s="134"/>
      <c r="AO1018" s="134"/>
      <c r="AP1018" s="134"/>
      <c r="AQ1018" s="134"/>
      <c r="AR1018" s="134"/>
      <c r="AS1018" s="134"/>
      <c r="AT1018" s="134"/>
      <c r="AU1018" s="134"/>
      <c r="AV1018" s="134"/>
      <c r="AW1018" s="134"/>
      <c r="AX1018" s="134"/>
      <c r="AY1018" s="134"/>
      <c r="AZ1018" s="134"/>
      <c r="BA1018" s="134"/>
      <c r="BB1018" s="134"/>
      <c r="BC1018" s="134"/>
      <c r="BD1018" s="134"/>
      <c r="BE1018" s="134"/>
      <c r="BF1018" s="134"/>
      <c r="BG1018" s="134"/>
      <c r="BH1018" s="134"/>
      <c r="BI1018" s="134"/>
      <c r="BJ1018" s="134"/>
      <c r="BK1018" s="134"/>
      <c r="BL1018" s="134"/>
      <c r="BM1018" s="134"/>
    </row>
    <row r="1019" spans="2:65" x14ac:dyDescent="0.25">
      <c r="B1019" s="134"/>
      <c r="C1019" s="134"/>
      <c r="D1019" s="134"/>
      <c r="E1019" s="134"/>
      <c r="F1019" s="134"/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  <c r="AA1019" s="134"/>
      <c r="AB1019" s="134"/>
      <c r="AC1019" s="134"/>
      <c r="AD1019" s="134"/>
      <c r="AE1019" s="134"/>
      <c r="AF1019" s="134"/>
      <c r="AG1019" s="134"/>
      <c r="AH1019" s="134"/>
      <c r="AI1019" s="134"/>
      <c r="AJ1019" s="134"/>
      <c r="AK1019" s="134"/>
      <c r="AL1019" s="134"/>
      <c r="AM1019" s="134"/>
      <c r="AN1019" s="134"/>
      <c r="AO1019" s="134"/>
      <c r="AP1019" s="134"/>
      <c r="AQ1019" s="134"/>
      <c r="AR1019" s="134"/>
      <c r="AS1019" s="134"/>
      <c r="AT1019" s="134"/>
      <c r="AU1019" s="134"/>
      <c r="AV1019" s="134"/>
      <c r="AW1019" s="134"/>
      <c r="AX1019" s="134"/>
      <c r="AY1019" s="134"/>
      <c r="AZ1019" s="134"/>
      <c r="BA1019" s="134"/>
      <c r="BB1019" s="134"/>
      <c r="BC1019" s="134"/>
      <c r="BD1019" s="134"/>
      <c r="BE1019" s="134"/>
      <c r="BF1019" s="134"/>
      <c r="BG1019" s="134"/>
      <c r="BH1019" s="134"/>
      <c r="BI1019" s="134"/>
      <c r="BJ1019" s="134"/>
      <c r="BK1019" s="134"/>
      <c r="BL1019" s="134"/>
      <c r="BM1019" s="134"/>
    </row>
    <row r="1020" spans="2:65" x14ac:dyDescent="0.25">
      <c r="B1020" s="134"/>
      <c r="C1020" s="134"/>
      <c r="D1020" s="134"/>
      <c r="E1020" s="134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  <c r="AA1020" s="134"/>
      <c r="AB1020" s="134"/>
      <c r="AC1020" s="134"/>
      <c r="AD1020" s="134"/>
      <c r="AE1020" s="134"/>
      <c r="AF1020" s="134"/>
      <c r="AG1020" s="134"/>
      <c r="AH1020" s="134"/>
      <c r="AI1020" s="134"/>
      <c r="AJ1020" s="134"/>
      <c r="AK1020" s="134"/>
      <c r="AL1020" s="134"/>
      <c r="AM1020" s="134"/>
      <c r="AN1020" s="134"/>
      <c r="AO1020" s="134"/>
      <c r="AP1020" s="134"/>
      <c r="AQ1020" s="134"/>
      <c r="AR1020" s="134"/>
      <c r="AS1020" s="134"/>
      <c r="AT1020" s="134"/>
      <c r="AU1020" s="134"/>
      <c r="AV1020" s="134"/>
      <c r="AW1020" s="134"/>
      <c r="AX1020" s="134"/>
      <c r="AY1020" s="134"/>
      <c r="AZ1020" s="134"/>
      <c r="BA1020" s="134"/>
      <c r="BB1020" s="134"/>
      <c r="BC1020" s="134"/>
      <c r="BD1020" s="134"/>
      <c r="BE1020" s="134"/>
      <c r="BF1020" s="134"/>
      <c r="BG1020" s="134"/>
      <c r="BH1020" s="134"/>
      <c r="BI1020" s="134"/>
      <c r="BJ1020" s="134"/>
      <c r="BK1020" s="134"/>
      <c r="BL1020" s="134"/>
      <c r="BM1020" s="134"/>
    </row>
    <row r="1021" spans="2:65" x14ac:dyDescent="0.25">
      <c r="B1021" s="134"/>
      <c r="C1021" s="134"/>
      <c r="D1021" s="134"/>
      <c r="E1021" s="134"/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  <c r="AA1021" s="134"/>
      <c r="AB1021" s="134"/>
      <c r="AC1021" s="134"/>
      <c r="AD1021" s="134"/>
      <c r="AE1021" s="134"/>
      <c r="AF1021" s="134"/>
      <c r="AG1021" s="134"/>
      <c r="AH1021" s="134"/>
      <c r="AI1021" s="134"/>
      <c r="AJ1021" s="134"/>
      <c r="AK1021" s="134"/>
      <c r="AL1021" s="134"/>
      <c r="AM1021" s="134"/>
      <c r="AN1021" s="134"/>
      <c r="AO1021" s="134"/>
      <c r="AP1021" s="134"/>
      <c r="AQ1021" s="134"/>
      <c r="AR1021" s="134"/>
      <c r="AS1021" s="134"/>
      <c r="AT1021" s="134"/>
      <c r="AU1021" s="134"/>
      <c r="AV1021" s="134"/>
      <c r="AW1021" s="134"/>
      <c r="AX1021" s="134"/>
      <c r="AY1021" s="134"/>
      <c r="AZ1021" s="134"/>
      <c r="BA1021" s="134"/>
      <c r="BB1021" s="134"/>
      <c r="BC1021" s="134"/>
      <c r="BD1021" s="134"/>
      <c r="BE1021" s="134"/>
      <c r="BF1021" s="134"/>
      <c r="BG1021" s="134"/>
      <c r="BH1021" s="134"/>
      <c r="BI1021" s="134"/>
      <c r="BJ1021" s="134"/>
      <c r="BK1021" s="134"/>
      <c r="BL1021" s="134"/>
      <c r="BM1021" s="134"/>
    </row>
    <row r="1022" spans="2:65" x14ac:dyDescent="0.25">
      <c r="B1022" s="134"/>
      <c r="C1022" s="134"/>
      <c r="D1022" s="134"/>
      <c r="E1022" s="134"/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  <c r="AA1022" s="134"/>
      <c r="AB1022" s="134"/>
      <c r="AC1022" s="134"/>
      <c r="AD1022" s="134"/>
      <c r="AE1022" s="134"/>
      <c r="AF1022" s="134"/>
      <c r="AG1022" s="134"/>
      <c r="AH1022" s="134"/>
      <c r="AI1022" s="134"/>
      <c r="AJ1022" s="134"/>
      <c r="AK1022" s="134"/>
      <c r="AL1022" s="134"/>
      <c r="AM1022" s="134"/>
      <c r="AN1022" s="134"/>
      <c r="AO1022" s="134"/>
      <c r="AP1022" s="134"/>
      <c r="AQ1022" s="134"/>
      <c r="AR1022" s="134"/>
      <c r="AS1022" s="134"/>
      <c r="AT1022" s="134"/>
      <c r="AU1022" s="134"/>
      <c r="AV1022" s="134"/>
      <c r="AW1022" s="134"/>
      <c r="AX1022" s="134"/>
      <c r="AY1022" s="134"/>
      <c r="AZ1022" s="134"/>
      <c r="BA1022" s="134"/>
      <c r="BB1022" s="134"/>
      <c r="BC1022" s="134"/>
      <c r="BD1022" s="134"/>
      <c r="BE1022" s="134"/>
      <c r="BF1022" s="134"/>
      <c r="BG1022" s="134"/>
      <c r="BH1022" s="134"/>
      <c r="BI1022" s="134"/>
      <c r="BJ1022" s="134"/>
      <c r="BK1022" s="134"/>
      <c r="BL1022" s="134"/>
      <c r="BM1022" s="134"/>
    </row>
    <row r="1023" spans="2:65" x14ac:dyDescent="0.25">
      <c r="B1023" s="134"/>
      <c r="C1023" s="134"/>
      <c r="D1023" s="134"/>
      <c r="E1023" s="134"/>
      <c r="F1023" s="134"/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  <c r="AA1023" s="134"/>
      <c r="AB1023" s="134"/>
      <c r="AC1023" s="134"/>
      <c r="AD1023" s="134"/>
      <c r="AE1023" s="134"/>
      <c r="AF1023" s="134"/>
      <c r="AG1023" s="134"/>
      <c r="AH1023" s="134"/>
      <c r="AI1023" s="134"/>
      <c r="AJ1023" s="134"/>
      <c r="AK1023" s="134"/>
      <c r="AL1023" s="134"/>
      <c r="AM1023" s="134"/>
      <c r="AN1023" s="134"/>
      <c r="AO1023" s="134"/>
      <c r="AP1023" s="134"/>
      <c r="AQ1023" s="134"/>
      <c r="AR1023" s="134"/>
      <c r="AS1023" s="134"/>
      <c r="AT1023" s="134"/>
      <c r="AU1023" s="134"/>
      <c r="AV1023" s="134"/>
      <c r="AW1023" s="134"/>
      <c r="AX1023" s="134"/>
      <c r="AY1023" s="134"/>
      <c r="AZ1023" s="134"/>
      <c r="BA1023" s="134"/>
      <c r="BB1023" s="134"/>
      <c r="BC1023" s="134"/>
      <c r="BD1023" s="134"/>
      <c r="BE1023" s="134"/>
      <c r="BF1023" s="134"/>
      <c r="BG1023" s="134"/>
      <c r="BH1023" s="134"/>
      <c r="BI1023" s="134"/>
      <c r="BJ1023" s="134"/>
      <c r="BK1023" s="134"/>
      <c r="BL1023" s="134"/>
      <c r="BM1023" s="134"/>
    </row>
    <row r="1024" spans="2:65" x14ac:dyDescent="0.25">
      <c r="B1024" s="134"/>
      <c r="C1024" s="134"/>
      <c r="D1024" s="134"/>
      <c r="E1024" s="134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  <c r="AA1024" s="134"/>
      <c r="AB1024" s="134"/>
      <c r="AC1024" s="134"/>
      <c r="AD1024" s="134"/>
      <c r="AE1024" s="134"/>
      <c r="AF1024" s="134"/>
      <c r="AG1024" s="134"/>
      <c r="AH1024" s="134"/>
      <c r="AI1024" s="134"/>
      <c r="AJ1024" s="134"/>
      <c r="AK1024" s="134"/>
      <c r="AL1024" s="134"/>
      <c r="AM1024" s="134"/>
      <c r="AN1024" s="134"/>
      <c r="AO1024" s="134"/>
      <c r="AP1024" s="134"/>
      <c r="AQ1024" s="134"/>
      <c r="AR1024" s="134"/>
      <c r="AS1024" s="134"/>
      <c r="AT1024" s="134"/>
      <c r="AU1024" s="134"/>
      <c r="AV1024" s="134"/>
      <c r="AW1024" s="134"/>
      <c r="AX1024" s="134"/>
      <c r="AY1024" s="134"/>
      <c r="AZ1024" s="134"/>
      <c r="BA1024" s="134"/>
      <c r="BB1024" s="134"/>
      <c r="BC1024" s="134"/>
      <c r="BD1024" s="134"/>
      <c r="BE1024" s="134"/>
      <c r="BF1024" s="134"/>
      <c r="BG1024" s="134"/>
      <c r="BH1024" s="134"/>
      <c r="BI1024" s="134"/>
      <c r="BJ1024" s="134"/>
      <c r="BK1024" s="134"/>
      <c r="BL1024" s="134"/>
      <c r="BM1024" s="134"/>
    </row>
    <row r="1025" spans="2:65" x14ac:dyDescent="0.25">
      <c r="B1025" s="134"/>
      <c r="C1025" s="134"/>
      <c r="D1025" s="134"/>
      <c r="E1025" s="134"/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  <c r="AA1025" s="134"/>
      <c r="AB1025" s="134"/>
      <c r="AC1025" s="134"/>
      <c r="AD1025" s="134"/>
      <c r="AE1025" s="134"/>
      <c r="AF1025" s="134"/>
      <c r="AG1025" s="134"/>
      <c r="AH1025" s="134"/>
      <c r="AI1025" s="134"/>
      <c r="AJ1025" s="134"/>
      <c r="AK1025" s="134"/>
      <c r="AL1025" s="134"/>
      <c r="AM1025" s="134"/>
      <c r="AN1025" s="134"/>
      <c r="AO1025" s="134"/>
      <c r="AP1025" s="134"/>
      <c r="AQ1025" s="134"/>
      <c r="AR1025" s="134"/>
      <c r="AS1025" s="134"/>
      <c r="AT1025" s="134"/>
      <c r="AU1025" s="134"/>
      <c r="AV1025" s="134"/>
      <c r="AW1025" s="134"/>
      <c r="AX1025" s="134"/>
      <c r="AY1025" s="134"/>
      <c r="AZ1025" s="134"/>
      <c r="BA1025" s="134"/>
      <c r="BB1025" s="134"/>
      <c r="BC1025" s="134"/>
      <c r="BD1025" s="134"/>
      <c r="BE1025" s="134"/>
      <c r="BF1025" s="134"/>
      <c r="BG1025" s="134"/>
      <c r="BH1025" s="134"/>
      <c r="BI1025" s="134"/>
      <c r="BJ1025" s="134"/>
      <c r="BK1025" s="134"/>
      <c r="BL1025" s="134"/>
      <c r="BM1025" s="134"/>
    </row>
    <row r="1026" spans="2:65" x14ac:dyDescent="0.25">
      <c r="B1026" s="134"/>
      <c r="C1026" s="134"/>
      <c r="D1026" s="134"/>
      <c r="E1026" s="134"/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  <c r="AA1026" s="134"/>
      <c r="AB1026" s="134"/>
      <c r="AC1026" s="134"/>
      <c r="AD1026" s="134"/>
      <c r="AE1026" s="134"/>
      <c r="AF1026" s="134"/>
      <c r="AG1026" s="134"/>
      <c r="AH1026" s="134"/>
      <c r="AI1026" s="134"/>
      <c r="AJ1026" s="134"/>
      <c r="AK1026" s="134"/>
      <c r="AL1026" s="134"/>
      <c r="AM1026" s="134"/>
      <c r="AN1026" s="134"/>
      <c r="AO1026" s="134"/>
      <c r="AP1026" s="134"/>
      <c r="AQ1026" s="134"/>
      <c r="AR1026" s="134"/>
      <c r="AS1026" s="134"/>
      <c r="AT1026" s="134"/>
      <c r="AU1026" s="134"/>
      <c r="AV1026" s="134"/>
      <c r="AW1026" s="134"/>
      <c r="AX1026" s="134"/>
      <c r="AY1026" s="134"/>
      <c r="AZ1026" s="134"/>
      <c r="BA1026" s="134"/>
      <c r="BB1026" s="134"/>
      <c r="BC1026" s="134"/>
      <c r="BD1026" s="134"/>
      <c r="BE1026" s="134"/>
      <c r="BF1026" s="134"/>
      <c r="BG1026" s="134"/>
      <c r="BH1026" s="134"/>
      <c r="BI1026" s="134"/>
      <c r="BJ1026" s="134"/>
      <c r="BK1026" s="134"/>
      <c r="BL1026" s="134"/>
      <c r="BM1026" s="134"/>
    </row>
    <row r="1027" spans="2:65" x14ac:dyDescent="0.25">
      <c r="B1027" s="134"/>
      <c r="C1027" s="134"/>
      <c r="D1027" s="134"/>
      <c r="E1027" s="134"/>
      <c r="F1027" s="134"/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  <c r="AA1027" s="134"/>
      <c r="AB1027" s="134"/>
      <c r="AC1027" s="134"/>
      <c r="AD1027" s="134"/>
      <c r="AE1027" s="134"/>
      <c r="AF1027" s="134"/>
      <c r="AG1027" s="134"/>
      <c r="AH1027" s="134"/>
      <c r="AI1027" s="134"/>
      <c r="AJ1027" s="134"/>
      <c r="AK1027" s="134"/>
      <c r="AL1027" s="134"/>
      <c r="AM1027" s="134"/>
      <c r="AN1027" s="134"/>
      <c r="AO1027" s="134"/>
      <c r="AP1027" s="134"/>
      <c r="AQ1027" s="134"/>
      <c r="AR1027" s="134"/>
      <c r="AS1027" s="134"/>
      <c r="AT1027" s="134"/>
      <c r="AU1027" s="134"/>
      <c r="AV1027" s="134"/>
      <c r="AW1027" s="134"/>
      <c r="AX1027" s="134"/>
      <c r="AY1027" s="134"/>
      <c r="AZ1027" s="134"/>
      <c r="BA1027" s="134"/>
      <c r="BB1027" s="134"/>
      <c r="BC1027" s="134"/>
      <c r="BD1027" s="134"/>
      <c r="BE1027" s="134"/>
      <c r="BF1027" s="134"/>
      <c r="BG1027" s="134"/>
      <c r="BH1027" s="134"/>
      <c r="BI1027" s="134"/>
      <c r="BJ1027" s="134"/>
      <c r="BK1027" s="134"/>
      <c r="BL1027" s="134"/>
      <c r="BM1027" s="134"/>
    </row>
    <row r="1028" spans="2:65" x14ac:dyDescent="0.25">
      <c r="B1028" s="134"/>
      <c r="C1028" s="134"/>
      <c r="D1028" s="134"/>
      <c r="E1028" s="134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  <c r="AA1028" s="134"/>
      <c r="AB1028" s="134"/>
      <c r="AC1028" s="134"/>
      <c r="AD1028" s="134"/>
      <c r="AE1028" s="134"/>
      <c r="AF1028" s="134"/>
      <c r="AG1028" s="134"/>
      <c r="AH1028" s="134"/>
      <c r="AI1028" s="134"/>
      <c r="AJ1028" s="134"/>
      <c r="AK1028" s="134"/>
      <c r="AL1028" s="134"/>
      <c r="AM1028" s="134"/>
      <c r="AN1028" s="134"/>
      <c r="AO1028" s="134"/>
      <c r="AP1028" s="134"/>
      <c r="AQ1028" s="134"/>
      <c r="AR1028" s="134"/>
      <c r="AS1028" s="134"/>
      <c r="AT1028" s="134"/>
      <c r="AU1028" s="134"/>
      <c r="AV1028" s="134"/>
      <c r="AW1028" s="134"/>
      <c r="AX1028" s="134"/>
      <c r="AY1028" s="134"/>
      <c r="AZ1028" s="134"/>
      <c r="BA1028" s="134"/>
      <c r="BB1028" s="134"/>
      <c r="BC1028" s="134"/>
      <c r="BD1028" s="134"/>
      <c r="BE1028" s="134"/>
      <c r="BF1028" s="134"/>
      <c r="BG1028" s="134"/>
      <c r="BH1028" s="134"/>
      <c r="BI1028" s="134"/>
      <c r="BJ1028" s="134"/>
      <c r="BK1028" s="134"/>
      <c r="BL1028" s="134"/>
      <c r="BM1028" s="134"/>
    </row>
    <row r="1029" spans="2:65" x14ac:dyDescent="0.25">
      <c r="B1029" s="134"/>
      <c r="C1029" s="134"/>
      <c r="D1029" s="134"/>
      <c r="E1029" s="134"/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  <c r="AA1029" s="134"/>
      <c r="AB1029" s="134"/>
      <c r="AC1029" s="134"/>
      <c r="AD1029" s="134"/>
      <c r="AE1029" s="134"/>
      <c r="AF1029" s="134"/>
      <c r="AG1029" s="134"/>
      <c r="AH1029" s="134"/>
      <c r="AI1029" s="134"/>
      <c r="AJ1029" s="134"/>
      <c r="AK1029" s="134"/>
      <c r="AL1029" s="134"/>
      <c r="AM1029" s="134"/>
      <c r="AN1029" s="134"/>
      <c r="AO1029" s="134"/>
      <c r="AP1029" s="134"/>
      <c r="AQ1029" s="134"/>
      <c r="AR1029" s="134"/>
      <c r="AS1029" s="134"/>
      <c r="AT1029" s="134"/>
      <c r="AU1029" s="134"/>
      <c r="AV1029" s="134"/>
      <c r="AW1029" s="134"/>
      <c r="AX1029" s="134"/>
      <c r="AY1029" s="134"/>
      <c r="AZ1029" s="134"/>
      <c r="BA1029" s="134"/>
      <c r="BB1029" s="134"/>
      <c r="BC1029" s="134"/>
      <c r="BD1029" s="134"/>
      <c r="BE1029" s="134"/>
      <c r="BF1029" s="134"/>
      <c r="BG1029" s="134"/>
      <c r="BH1029" s="134"/>
      <c r="BI1029" s="134"/>
      <c r="BJ1029" s="134"/>
      <c r="BK1029" s="134"/>
      <c r="BL1029" s="134"/>
      <c r="BM1029" s="134"/>
    </row>
    <row r="1030" spans="2:65" x14ac:dyDescent="0.25">
      <c r="B1030" s="134"/>
      <c r="C1030" s="134"/>
      <c r="D1030" s="134"/>
      <c r="E1030" s="134"/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  <c r="AA1030" s="134"/>
      <c r="AB1030" s="134"/>
      <c r="AC1030" s="134"/>
      <c r="AD1030" s="134"/>
      <c r="AE1030" s="134"/>
      <c r="AF1030" s="134"/>
      <c r="AG1030" s="134"/>
      <c r="AH1030" s="134"/>
      <c r="AI1030" s="134"/>
      <c r="AJ1030" s="134"/>
      <c r="AK1030" s="134"/>
      <c r="AL1030" s="134"/>
      <c r="AM1030" s="134"/>
      <c r="AN1030" s="134"/>
      <c r="AO1030" s="134"/>
      <c r="AP1030" s="134"/>
      <c r="AQ1030" s="134"/>
      <c r="AR1030" s="134"/>
      <c r="AS1030" s="134"/>
      <c r="AT1030" s="134"/>
      <c r="AU1030" s="134"/>
      <c r="AV1030" s="134"/>
      <c r="AW1030" s="134"/>
      <c r="AX1030" s="134"/>
      <c r="AY1030" s="134"/>
      <c r="AZ1030" s="134"/>
      <c r="BA1030" s="134"/>
      <c r="BB1030" s="134"/>
      <c r="BC1030" s="134"/>
      <c r="BD1030" s="134"/>
      <c r="BE1030" s="134"/>
      <c r="BF1030" s="134"/>
      <c r="BG1030" s="134"/>
      <c r="BH1030" s="134"/>
      <c r="BI1030" s="134"/>
      <c r="BJ1030" s="134"/>
      <c r="BK1030" s="134"/>
      <c r="BL1030" s="134"/>
      <c r="BM1030" s="134"/>
    </row>
    <row r="1031" spans="2:65" x14ac:dyDescent="0.25">
      <c r="B1031" s="134"/>
      <c r="C1031" s="134"/>
      <c r="D1031" s="134"/>
      <c r="E1031" s="134"/>
      <c r="F1031" s="134"/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  <c r="AA1031" s="134"/>
      <c r="AB1031" s="134"/>
      <c r="AC1031" s="134"/>
      <c r="AD1031" s="134"/>
      <c r="AE1031" s="134"/>
      <c r="AF1031" s="134"/>
      <c r="AG1031" s="134"/>
      <c r="AH1031" s="134"/>
      <c r="AI1031" s="134"/>
      <c r="AJ1031" s="134"/>
      <c r="AK1031" s="134"/>
      <c r="AL1031" s="134"/>
      <c r="AM1031" s="134"/>
      <c r="AN1031" s="134"/>
      <c r="AO1031" s="134"/>
      <c r="AP1031" s="134"/>
      <c r="AQ1031" s="134"/>
      <c r="AR1031" s="134"/>
      <c r="AS1031" s="134"/>
      <c r="AT1031" s="134"/>
      <c r="AU1031" s="134"/>
      <c r="AV1031" s="134"/>
      <c r="AW1031" s="134"/>
      <c r="AX1031" s="134"/>
      <c r="AY1031" s="134"/>
      <c r="AZ1031" s="134"/>
      <c r="BA1031" s="134"/>
      <c r="BB1031" s="134"/>
      <c r="BC1031" s="134"/>
      <c r="BD1031" s="134"/>
      <c r="BE1031" s="134"/>
      <c r="BF1031" s="134"/>
      <c r="BG1031" s="134"/>
      <c r="BH1031" s="134"/>
      <c r="BI1031" s="134"/>
      <c r="BJ1031" s="134"/>
      <c r="BK1031" s="134"/>
      <c r="BL1031" s="134"/>
      <c r="BM1031" s="134"/>
    </row>
    <row r="1032" spans="2:65" x14ac:dyDescent="0.25">
      <c r="B1032" s="134"/>
      <c r="C1032" s="134"/>
      <c r="D1032" s="134"/>
      <c r="E1032" s="134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  <c r="AA1032" s="134"/>
      <c r="AB1032" s="134"/>
      <c r="AC1032" s="134"/>
      <c r="AD1032" s="134"/>
      <c r="AE1032" s="134"/>
      <c r="AF1032" s="134"/>
      <c r="AG1032" s="134"/>
      <c r="AH1032" s="134"/>
      <c r="AI1032" s="134"/>
      <c r="AJ1032" s="134"/>
      <c r="AK1032" s="134"/>
      <c r="AL1032" s="134"/>
      <c r="AM1032" s="134"/>
      <c r="AN1032" s="134"/>
      <c r="AO1032" s="134"/>
      <c r="AP1032" s="134"/>
      <c r="AQ1032" s="134"/>
      <c r="AR1032" s="134"/>
      <c r="AS1032" s="134"/>
      <c r="AT1032" s="134"/>
      <c r="AU1032" s="134"/>
      <c r="AV1032" s="134"/>
      <c r="AW1032" s="134"/>
      <c r="AX1032" s="134"/>
      <c r="AY1032" s="134"/>
      <c r="AZ1032" s="134"/>
      <c r="BA1032" s="134"/>
      <c r="BB1032" s="134"/>
      <c r="BC1032" s="134"/>
      <c r="BD1032" s="134"/>
      <c r="BE1032" s="134"/>
      <c r="BF1032" s="134"/>
      <c r="BG1032" s="134"/>
      <c r="BH1032" s="134"/>
      <c r="BI1032" s="134"/>
      <c r="BJ1032" s="134"/>
      <c r="BK1032" s="134"/>
      <c r="BL1032" s="134"/>
      <c r="BM1032" s="134"/>
    </row>
    <row r="1033" spans="2:65" x14ac:dyDescent="0.25">
      <c r="B1033" s="134"/>
      <c r="C1033" s="134"/>
      <c r="D1033" s="134"/>
      <c r="E1033" s="134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  <c r="AA1033" s="134"/>
      <c r="AB1033" s="134"/>
      <c r="AC1033" s="134"/>
      <c r="AD1033" s="134"/>
      <c r="AE1033" s="134"/>
      <c r="AF1033" s="134"/>
      <c r="AG1033" s="134"/>
      <c r="AH1033" s="134"/>
      <c r="AI1033" s="134"/>
      <c r="AJ1033" s="134"/>
      <c r="AK1033" s="134"/>
      <c r="AL1033" s="134"/>
      <c r="AM1033" s="134"/>
      <c r="AN1033" s="134"/>
      <c r="AO1033" s="134"/>
      <c r="AP1033" s="134"/>
      <c r="AQ1033" s="134"/>
      <c r="AR1033" s="134"/>
      <c r="AS1033" s="134"/>
      <c r="AT1033" s="134"/>
      <c r="AU1033" s="134"/>
      <c r="AV1033" s="134"/>
      <c r="AW1033" s="134"/>
      <c r="AX1033" s="134"/>
      <c r="AY1033" s="134"/>
      <c r="AZ1033" s="134"/>
      <c r="BA1033" s="134"/>
      <c r="BB1033" s="134"/>
      <c r="BC1033" s="134"/>
      <c r="BD1033" s="134"/>
      <c r="BE1033" s="134"/>
      <c r="BF1033" s="134"/>
      <c r="BG1033" s="134"/>
      <c r="BH1033" s="134"/>
      <c r="BI1033" s="134"/>
      <c r="BJ1033" s="134"/>
      <c r="BK1033" s="134"/>
      <c r="BL1033" s="134"/>
      <c r="BM1033" s="134"/>
    </row>
    <row r="1034" spans="2:65" x14ac:dyDescent="0.25">
      <c r="B1034" s="134"/>
      <c r="C1034" s="134"/>
      <c r="D1034" s="134"/>
      <c r="E1034" s="13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  <c r="AA1034" s="134"/>
      <c r="AB1034" s="134"/>
      <c r="AC1034" s="134"/>
      <c r="AD1034" s="134"/>
      <c r="AE1034" s="134"/>
      <c r="AF1034" s="134"/>
      <c r="AG1034" s="134"/>
      <c r="AH1034" s="134"/>
      <c r="AI1034" s="134"/>
      <c r="AJ1034" s="134"/>
      <c r="AK1034" s="134"/>
      <c r="AL1034" s="134"/>
      <c r="AM1034" s="134"/>
      <c r="AN1034" s="134"/>
      <c r="AO1034" s="134"/>
      <c r="AP1034" s="134"/>
      <c r="AQ1034" s="134"/>
      <c r="AR1034" s="134"/>
      <c r="AS1034" s="134"/>
      <c r="AT1034" s="134"/>
      <c r="AU1034" s="134"/>
      <c r="AV1034" s="134"/>
      <c r="AW1034" s="134"/>
      <c r="AX1034" s="134"/>
      <c r="AY1034" s="134"/>
      <c r="AZ1034" s="134"/>
      <c r="BA1034" s="134"/>
      <c r="BB1034" s="134"/>
      <c r="BC1034" s="134"/>
      <c r="BD1034" s="134"/>
      <c r="BE1034" s="134"/>
      <c r="BF1034" s="134"/>
      <c r="BG1034" s="134"/>
      <c r="BH1034" s="134"/>
      <c r="BI1034" s="134"/>
      <c r="BJ1034" s="134"/>
      <c r="BK1034" s="134"/>
      <c r="BL1034" s="134"/>
      <c r="BM1034" s="134"/>
    </row>
    <row r="1035" spans="2:65" x14ac:dyDescent="0.25">
      <c r="B1035" s="134"/>
      <c r="C1035" s="134"/>
      <c r="D1035" s="134"/>
      <c r="E1035" s="134"/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  <c r="AA1035" s="134"/>
      <c r="AB1035" s="134"/>
      <c r="AC1035" s="134"/>
      <c r="AD1035" s="134"/>
      <c r="AE1035" s="134"/>
      <c r="AF1035" s="134"/>
      <c r="AG1035" s="134"/>
      <c r="AH1035" s="134"/>
      <c r="AI1035" s="134"/>
      <c r="AJ1035" s="134"/>
      <c r="AK1035" s="134"/>
      <c r="AL1035" s="134"/>
      <c r="AM1035" s="134"/>
      <c r="AN1035" s="134"/>
      <c r="AO1035" s="134"/>
      <c r="AP1035" s="134"/>
      <c r="AQ1035" s="134"/>
      <c r="AR1035" s="134"/>
      <c r="AS1035" s="134"/>
      <c r="AT1035" s="134"/>
      <c r="AU1035" s="134"/>
      <c r="AV1035" s="134"/>
      <c r="AW1035" s="134"/>
      <c r="AX1035" s="134"/>
      <c r="AY1035" s="134"/>
      <c r="AZ1035" s="134"/>
      <c r="BA1035" s="134"/>
      <c r="BB1035" s="134"/>
      <c r="BC1035" s="134"/>
      <c r="BD1035" s="134"/>
      <c r="BE1035" s="134"/>
      <c r="BF1035" s="134"/>
      <c r="BG1035" s="134"/>
      <c r="BH1035" s="134"/>
      <c r="BI1035" s="134"/>
      <c r="BJ1035" s="134"/>
      <c r="BK1035" s="134"/>
      <c r="BL1035" s="134"/>
      <c r="BM1035" s="134"/>
    </row>
    <row r="1036" spans="2:65" x14ac:dyDescent="0.25">
      <c r="B1036" s="134"/>
      <c r="C1036" s="134"/>
      <c r="D1036" s="134"/>
      <c r="E1036" s="134"/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  <c r="AA1036" s="134"/>
      <c r="AB1036" s="134"/>
      <c r="AC1036" s="134"/>
      <c r="AD1036" s="134"/>
      <c r="AE1036" s="134"/>
      <c r="AF1036" s="134"/>
      <c r="AG1036" s="134"/>
      <c r="AH1036" s="134"/>
      <c r="AI1036" s="134"/>
      <c r="AJ1036" s="134"/>
      <c r="AK1036" s="134"/>
      <c r="AL1036" s="134"/>
      <c r="AM1036" s="134"/>
      <c r="AN1036" s="134"/>
      <c r="AO1036" s="134"/>
      <c r="AP1036" s="134"/>
      <c r="AQ1036" s="134"/>
      <c r="AR1036" s="134"/>
      <c r="AS1036" s="134"/>
      <c r="AT1036" s="134"/>
      <c r="AU1036" s="134"/>
      <c r="AV1036" s="134"/>
      <c r="AW1036" s="134"/>
      <c r="AX1036" s="134"/>
      <c r="AY1036" s="134"/>
      <c r="AZ1036" s="134"/>
      <c r="BA1036" s="134"/>
      <c r="BB1036" s="134"/>
      <c r="BC1036" s="134"/>
      <c r="BD1036" s="134"/>
      <c r="BE1036" s="134"/>
      <c r="BF1036" s="134"/>
      <c r="BG1036" s="134"/>
      <c r="BH1036" s="134"/>
      <c r="BI1036" s="134"/>
      <c r="BJ1036" s="134"/>
      <c r="BK1036" s="134"/>
      <c r="BL1036" s="134"/>
      <c r="BM1036" s="134"/>
    </row>
    <row r="1037" spans="2:65" x14ac:dyDescent="0.25">
      <c r="B1037" s="134"/>
      <c r="C1037" s="134"/>
      <c r="D1037" s="134"/>
      <c r="E1037" s="134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  <c r="AA1037" s="134"/>
      <c r="AB1037" s="134"/>
      <c r="AC1037" s="134"/>
      <c r="AD1037" s="134"/>
      <c r="AE1037" s="134"/>
      <c r="AF1037" s="134"/>
      <c r="AG1037" s="134"/>
      <c r="AH1037" s="134"/>
      <c r="AI1037" s="134"/>
      <c r="AJ1037" s="134"/>
      <c r="AK1037" s="134"/>
      <c r="AL1037" s="134"/>
      <c r="AM1037" s="134"/>
      <c r="AN1037" s="134"/>
      <c r="AO1037" s="134"/>
      <c r="AP1037" s="134"/>
      <c r="AQ1037" s="134"/>
      <c r="AR1037" s="134"/>
      <c r="AS1037" s="134"/>
      <c r="AT1037" s="134"/>
      <c r="AU1037" s="134"/>
      <c r="AV1037" s="134"/>
      <c r="AW1037" s="134"/>
      <c r="AX1037" s="134"/>
      <c r="AY1037" s="134"/>
      <c r="AZ1037" s="134"/>
      <c r="BA1037" s="134"/>
      <c r="BB1037" s="134"/>
      <c r="BC1037" s="134"/>
      <c r="BD1037" s="134"/>
      <c r="BE1037" s="134"/>
      <c r="BF1037" s="134"/>
      <c r="BG1037" s="134"/>
      <c r="BH1037" s="134"/>
      <c r="BI1037" s="134"/>
      <c r="BJ1037" s="134"/>
      <c r="BK1037" s="134"/>
      <c r="BL1037" s="134"/>
      <c r="BM1037" s="134"/>
    </row>
    <row r="1038" spans="2:65" x14ac:dyDescent="0.25">
      <c r="B1038" s="134"/>
      <c r="C1038" s="134"/>
      <c r="D1038" s="134"/>
      <c r="E1038" s="134"/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  <c r="AA1038" s="134"/>
      <c r="AB1038" s="134"/>
      <c r="AC1038" s="134"/>
      <c r="AD1038" s="134"/>
      <c r="AE1038" s="134"/>
      <c r="AF1038" s="134"/>
      <c r="AG1038" s="134"/>
      <c r="AH1038" s="134"/>
      <c r="AI1038" s="134"/>
      <c r="AJ1038" s="134"/>
      <c r="AK1038" s="134"/>
      <c r="AL1038" s="134"/>
      <c r="AM1038" s="134"/>
      <c r="AN1038" s="134"/>
      <c r="AO1038" s="134"/>
      <c r="AP1038" s="134"/>
      <c r="AQ1038" s="134"/>
      <c r="AR1038" s="134"/>
      <c r="AS1038" s="134"/>
      <c r="AT1038" s="134"/>
      <c r="AU1038" s="134"/>
      <c r="AV1038" s="134"/>
      <c r="AW1038" s="134"/>
      <c r="AX1038" s="134"/>
      <c r="AY1038" s="134"/>
      <c r="AZ1038" s="134"/>
      <c r="BA1038" s="134"/>
      <c r="BB1038" s="134"/>
      <c r="BC1038" s="134"/>
      <c r="BD1038" s="134"/>
      <c r="BE1038" s="134"/>
      <c r="BF1038" s="134"/>
      <c r="BG1038" s="134"/>
      <c r="BH1038" s="134"/>
      <c r="BI1038" s="134"/>
      <c r="BJ1038" s="134"/>
      <c r="BK1038" s="134"/>
      <c r="BL1038" s="134"/>
      <c r="BM1038" s="134"/>
    </row>
    <row r="1039" spans="2:65" x14ac:dyDescent="0.25">
      <c r="B1039" s="134"/>
      <c r="C1039" s="134"/>
      <c r="D1039" s="134"/>
      <c r="E1039" s="134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  <c r="AA1039" s="134"/>
      <c r="AB1039" s="134"/>
      <c r="AC1039" s="134"/>
      <c r="AD1039" s="134"/>
      <c r="AE1039" s="134"/>
      <c r="AF1039" s="134"/>
      <c r="AG1039" s="134"/>
      <c r="AH1039" s="134"/>
      <c r="AI1039" s="134"/>
      <c r="AJ1039" s="134"/>
      <c r="AK1039" s="134"/>
      <c r="AL1039" s="134"/>
      <c r="AM1039" s="134"/>
      <c r="AN1039" s="134"/>
      <c r="AO1039" s="134"/>
      <c r="AP1039" s="134"/>
      <c r="AQ1039" s="134"/>
      <c r="AR1039" s="134"/>
      <c r="AS1039" s="134"/>
      <c r="AT1039" s="134"/>
      <c r="AU1039" s="134"/>
      <c r="AV1039" s="134"/>
      <c r="AW1039" s="134"/>
      <c r="AX1039" s="134"/>
      <c r="AY1039" s="134"/>
      <c r="AZ1039" s="134"/>
      <c r="BA1039" s="134"/>
      <c r="BB1039" s="134"/>
      <c r="BC1039" s="134"/>
      <c r="BD1039" s="134"/>
      <c r="BE1039" s="134"/>
      <c r="BF1039" s="134"/>
      <c r="BG1039" s="134"/>
      <c r="BH1039" s="134"/>
      <c r="BI1039" s="134"/>
      <c r="BJ1039" s="134"/>
      <c r="BK1039" s="134"/>
      <c r="BL1039" s="134"/>
      <c r="BM1039" s="134"/>
    </row>
    <row r="1040" spans="2:65" x14ac:dyDescent="0.25">
      <c r="B1040" s="134"/>
      <c r="C1040" s="134"/>
      <c r="D1040" s="134"/>
      <c r="E1040" s="134"/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  <c r="AA1040" s="134"/>
      <c r="AB1040" s="134"/>
      <c r="AC1040" s="134"/>
      <c r="AD1040" s="134"/>
      <c r="AE1040" s="134"/>
      <c r="AF1040" s="134"/>
      <c r="AG1040" s="134"/>
      <c r="AH1040" s="134"/>
      <c r="AI1040" s="134"/>
      <c r="AJ1040" s="134"/>
      <c r="AK1040" s="134"/>
      <c r="AL1040" s="134"/>
      <c r="AM1040" s="134"/>
      <c r="AN1040" s="134"/>
      <c r="AO1040" s="134"/>
      <c r="AP1040" s="134"/>
      <c r="AQ1040" s="134"/>
      <c r="AR1040" s="134"/>
      <c r="AS1040" s="134"/>
      <c r="AT1040" s="134"/>
      <c r="AU1040" s="134"/>
      <c r="AV1040" s="134"/>
      <c r="AW1040" s="134"/>
      <c r="AX1040" s="134"/>
      <c r="AY1040" s="134"/>
      <c r="AZ1040" s="134"/>
      <c r="BA1040" s="134"/>
      <c r="BB1040" s="134"/>
      <c r="BC1040" s="134"/>
      <c r="BD1040" s="134"/>
      <c r="BE1040" s="134"/>
      <c r="BF1040" s="134"/>
      <c r="BG1040" s="134"/>
      <c r="BH1040" s="134"/>
      <c r="BI1040" s="134"/>
      <c r="BJ1040" s="134"/>
      <c r="BK1040" s="134"/>
      <c r="BL1040" s="134"/>
      <c r="BM1040" s="134"/>
    </row>
    <row r="1041" spans="2:65" x14ac:dyDescent="0.25">
      <c r="B1041" s="134"/>
      <c r="C1041" s="134"/>
      <c r="D1041" s="134"/>
      <c r="E1041" s="134"/>
      <c r="F1041" s="134"/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  <c r="AA1041" s="134"/>
      <c r="AB1041" s="134"/>
      <c r="AC1041" s="134"/>
      <c r="AD1041" s="134"/>
      <c r="AE1041" s="134"/>
      <c r="AF1041" s="134"/>
      <c r="AG1041" s="134"/>
      <c r="AH1041" s="134"/>
      <c r="AI1041" s="134"/>
      <c r="AJ1041" s="134"/>
      <c r="AK1041" s="134"/>
      <c r="AL1041" s="134"/>
      <c r="AM1041" s="134"/>
      <c r="AN1041" s="134"/>
      <c r="AO1041" s="134"/>
      <c r="AP1041" s="134"/>
      <c r="AQ1041" s="134"/>
      <c r="AR1041" s="134"/>
      <c r="AS1041" s="134"/>
      <c r="AT1041" s="134"/>
      <c r="AU1041" s="134"/>
      <c r="AV1041" s="134"/>
      <c r="AW1041" s="134"/>
      <c r="AX1041" s="134"/>
      <c r="AY1041" s="134"/>
      <c r="AZ1041" s="134"/>
      <c r="BA1041" s="134"/>
      <c r="BB1041" s="134"/>
      <c r="BC1041" s="134"/>
      <c r="BD1041" s="134"/>
      <c r="BE1041" s="134"/>
      <c r="BF1041" s="134"/>
      <c r="BG1041" s="134"/>
      <c r="BH1041" s="134"/>
      <c r="BI1041" s="134"/>
      <c r="BJ1041" s="134"/>
      <c r="BK1041" s="134"/>
      <c r="BL1041" s="134"/>
      <c r="BM1041" s="134"/>
    </row>
    <row r="1042" spans="2:65" x14ac:dyDescent="0.25">
      <c r="B1042" s="134"/>
      <c r="C1042" s="134"/>
      <c r="D1042" s="134"/>
      <c r="E1042" s="134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  <c r="AA1042" s="134"/>
      <c r="AB1042" s="134"/>
      <c r="AC1042" s="134"/>
      <c r="AD1042" s="134"/>
      <c r="AE1042" s="134"/>
      <c r="AF1042" s="134"/>
      <c r="AG1042" s="134"/>
      <c r="AH1042" s="134"/>
      <c r="AI1042" s="134"/>
      <c r="AJ1042" s="134"/>
      <c r="AK1042" s="134"/>
      <c r="AL1042" s="134"/>
      <c r="AM1042" s="134"/>
      <c r="AN1042" s="134"/>
      <c r="AO1042" s="134"/>
      <c r="AP1042" s="134"/>
      <c r="AQ1042" s="134"/>
      <c r="AR1042" s="134"/>
      <c r="AS1042" s="134"/>
      <c r="AT1042" s="134"/>
      <c r="AU1042" s="134"/>
      <c r="AV1042" s="134"/>
      <c r="AW1042" s="134"/>
      <c r="AX1042" s="134"/>
      <c r="AY1042" s="134"/>
      <c r="AZ1042" s="134"/>
      <c r="BA1042" s="134"/>
      <c r="BB1042" s="134"/>
      <c r="BC1042" s="134"/>
      <c r="BD1042" s="134"/>
      <c r="BE1042" s="134"/>
      <c r="BF1042" s="134"/>
      <c r="BG1042" s="134"/>
      <c r="BH1042" s="134"/>
      <c r="BI1042" s="134"/>
      <c r="BJ1042" s="134"/>
      <c r="BK1042" s="134"/>
      <c r="BL1042" s="134"/>
      <c r="BM1042" s="134"/>
    </row>
    <row r="1043" spans="2:65" x14ac:dyDescent="0.25">
      <c r="B1043" s="134"/>
      <c r="C1043" s="134"/>
      <c r="D1043" s="134"/>
      <c r="E1043" s="134"/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  <c r="AA1043" s="134"/>
      <c r="AB1043" s="134"/>
      <c r="AC1043" s="134"/>
      <c r="AD1043" s="134"/>
      <c r="AE1043" s="134"/>
      <c r="AF1043" s="134"/>
      <c r="AG1043" s="134"/>
      <c r="AH1043" s="134"/>
      <c r="AI1043" s="134"/>
      <c r="AJ1043" s="134"/>
      <c r="AK1043" s="134"/>
      <c r="AL1043" s="134"/>
      <c r="AM1043" s="134"/>
      <c r="AN1043" s="134"/>
      <c r="AO1043" s="134"/>
      <c r="AP1043" s="134"/>
      <c r="AQ1043" s="134"/>
      <c r="AR1043" s="134"/>
      <c r="AS1043" s="134"/>
      <c r="AT1043" s="134"/>
      <c r="AU1043" s="134"/>
      <c r="AV1043" s="134"/>
      <c r="AW1043" s="134"/>
      <c r="AX1043" s="134"/>
      <c r="AY1043" s="134"/>
      <c r="AZ1043" s="134"/>
      <c r="BA1043" s="134"/>
      <c r="BB1043" s="134"/>
      <c r="BC1043" s="134"/>
      <c r="BD1043" s="134"/>
      <c r="BE1043" s="134"/>
      <c r="BF1043" s="134"/>
      <c r="BG1043" s="134"/>
      <c r="BH1043" s="134"/>
      <c r="BI1043" s="134"/>
      <c r="BJ1043" s="134"/>
      <c r="BK1043" s="134"/>
      <c r="BL1043" s="134"/>
      <c r="BM1043" s="134"/>
    </row>
    <row r="1044" spans="2:65" x14ac:dyDescent="0.25">
      <c r="B1044" s="134"/>
      <c r="C1044" s="134"/>
      <c r="D1044" s="134"/>
      <c r="E1044" s="134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  <c r="AA1044" s="134"/>
      <c r="AB1044" s="134"/>
      <c r="AC1044" s="134"/>
      <c r="AD1044" s="134"/>
      <c r="AE1044" s="134"/>
      <c r="AF1044" s="134"/>
      <c r="AG1044" s="134"/>
      <c r="AH1044" s="134"/>
      <c r="AI1044" s="134"/>
      <c r="AJ1044" s="134"/>
      <c r="AK1044" s="134"/>
      <c r="AL1044" s="134"/>
      <c r="AM1044" s="134"/>
      <c r="AN1044" s="134"/>
      <c r="AO1044" s="134"/>
      <c r="AP1044" s="134"/>
      <c r="AQ1044" s="134"/>
      <c r="AR1044" s="134"/>
      <c r="AS1044" s="134"/>
      <c r="AT1044" s="134"/>
      <c r="AU1044" s="134"/>
      <c r="AV1044" s="134"/>
      <c r="AW1044" s="134"/>
      <c r="AX1044" s="134"/>
      <c r="AY1044" s="134"/>
      <c r="AZ1044" s="134"/>
      <c r="BA1044" s="134"/>
      <c r="BB1044" s="134"/>
      <c r="BC1044" s="134"/>
      <c r="BD1044" s="134"/>
      <c r="BE1044" s="134"/>
      <c r="BF1044" s="134"/>
      <c r="BG1044" s="134"/>
      <c r="BH1044" s="134"/>
      <c r="BI1044" s="134"/>
      <c r="BJ1044" s="134"/>
      <c r="BK1044" s="134"/>
      <c r="BL1044" s="134"/>
      <c r="BM1044" s="134"/>
    </row>
    <row r="1045" spans="2:65" x14ac:dyDescent="0.25">
      <c r="B1045" s="134"/>
      <c r="C1045" s="134"/>
      <c r="D1045" s="134"/>
      <c r="E1045" s="134"/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  <c r="AA1045" s="134"/>
      <c r="AB1045" s="134"/>
      <c r="AC1045" s="134"/>
      <c r="AD1045" s="134"/>
      <c r="AE1045" s="134"/>
      <c r="AF1045" s="134"/>
      <c r="AG1045" s="134"/>
      <c r="AH1045" s="134"/>
      <c r="AI1045" s="134"/>
      <c r="AJ1045" s="134"/>
      <c r="AK1045" s="134"/>
      <c r="AL1045" s="134"/>
      <c r="AM1045" s="134"/>
      <c r="AN1045" s="134"/>
      <c r="AO1045" s="134"/>
      <c r="AP1045" s="134"/>
      <c r="AQ1045" s="134"/>
      <c r="AR1045" s="134"/>
      <c r="AS1045" s="134"/>
      <c r="AT1045" s="134"/>
      <c r="AU1045" s="134"/>
      <c r="AV1045" s="134"/>
      <c r="AW1045" s="134"/>
      <c r="AX1045" s="134"/>
      <c r="AY1045" s="134"/>
      <c r="AZ1045" s="134"/>
      <c r="BA1045" s="134"/>
      <c r="BB1045" s="134"/>
      <c r="BC1045" s="134"/>
      <c r="BD1045" s="134"/>
      <c r="BE1045" s="134"/>
      <c r="BF1045" s="134"/>
      <c r="BG1045" s="134"/>
      <c r="BH1045" s="134"/>
      <c r="BI1045" s="134"/>
      <c r="BJ1045" s="134"/>
      <c r="BK1045" s="134"/>
      <c r="BL1045" s="134"/>
      <c r="BM1045" s="134"/>
    </row>
    <row r="1046" spans="2:65" x14ac:dyDescent="0.25">
      <c r="B1046" s="134"/>
      <c r="C1046" s="134"/>
      <c r="D1046" s="134"/>
      <c r="E1046" s="134"/>
      <c r="F1046" s="134"/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  <c r="AA1046" s="134"/>
      <c r="AB1046" s="134"/>
      <c r="AC1046" s="134"/>
      <c r="AD1046" s="134"/>
      <c r="AE1046" s="134"/>
      <c r="AF1046" s="134"/>
      <c r="AG1046" s="134"/>
      <c r="AH1046" s="134"/>
      <c r="AI1046" s="134"/>
      <c r="AJ1046" s="134"/>
      <c r="AK1046" s="134"/>
      <c r="AL1046" s="134"/>
      <c r="AM1046" s="134"/>
      <c r="AN1046" s="134"/>
      <c r="AO1046" s="134"/>
      <c r="AP1046" s="134"/>
      <c r="AQ1046" s="134"/>
      <c r="AR1046" s="134"/>
      <c r="AS1046" s="134"/>
      <c r="AT1046" s="134"/>
      <c r="AU1046" s="134"/>
      <c r="AV1046" s="134"/>
      <c r="AW1046" s="134"/>
      <c r="AX1046" s="134"/>
      <c r="AY1046" s="134"/>
      <c r="AZ1046" s="134"/>
      <c r="BA1046" s="134"/>
      <c r="BB1046" s="134"/>
      <c r="BC1046" s="134"/>
      <c r="BD1046" s="134"/>
      <c r="BE1046" s="134"/>
      <c r="BF1046" s="134"/>
      <c r="BG1046" s="134"/>
      <c r="BH1046" s="134"/>
      <c r="BI1046" s="134"/>
      <c r="BJ1046" s="134"/>
      <c r="BK1046" s="134"/>
      <c r="BL1046" s="134"/>
      <c r="BM1046" s="134"/>
    </row>
    <row r="1047" spans="2:65" x14ac:dyDescent="0.25">
      <c r="B1047" s="134"/>
      <c r="C1047" s="134"/>
      <c r="D1047" s="134"/>
      <c r="E1047" s="134"/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  <c r="AA1047" s="134"/>
      <c r="AB1047" s="134"/>
      <c r="AC1047" s="134"/>
      <c r="AD1047" s="134"/>
      <c r="AE1047" s="134"/>
      <c r="AF1047" s="134"/>
      <c r="AG1047" s="134"/>
      <c r="AH1047" s="134"/>
      <c r="AI1047" s="134"/>
      <c r="AJ1047" s="134"/>
      <c r="AK1047" s="134"/>
      <c r="AL1047" s="134"/>
      <c r="AM1047" s="134"/>
      <c r="AN1047" s="134"/>
      <c r="AO1047" s="134"/>
      <c r="AP1047" s="134"/>
      <c r="AQ1047" s="134"/>
      <c r="AR1047" s="134"/>
      <c r="AS1047" s="134"/>
      <c r="AT1047" s="134"/>
      <c r="AU1047" s="134"/>
      <c r="AV1047" s="134"/>
      <c r="AW1047" s="134"/>
      <c r="AX1047" s="134"/>
      <c r="AY1047" s="134"/>
      <c r="AZ1047" s="134"/>
      <c r="BA1047" s="134"/>
      <c r="BB1047" s="134"/>
      <c r="BC1047" s="134"/>
      <c r="BD1047" s="134"/>
      <c r="BE1047" s="134"/>
      <c r="BF1047" s="134"/>
      <c r="BG1047" s="134"/>
      <c r="BH1047" s="134"/>
      <c r="BI1047" s="134"/>
      <c r="BJ1047" s="134"/>
      <c r="BK1047" s="134"/>
      <c r="BL1047" s="134"/>
      <c r="BM1047" s="134"/>
    </row>
    <row r="1048" spans="2:65" x14ac:dyDescent="0.25">
      <c r="B1048" s="134"/>
      <c r="C1048" s="134"/>
      <c r="D1048" s="134"/>
      <c r="E1048" s="134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  <c r="AA1048" s="134"/>
      <c r="AB1048" s="134"/>
      <c r="AC1048" s="134"/>
      <c r="AD1048" s="134"/>
      <c r="AE1048" s="134"/>
      <c r="AF1048" s="134"/>
      <c r="AG1048" s="134"/>
      <c r="AH1048" s="134"/>
      <c r="AI1048" s="134"/>
      <c r="AJ1048" s="134"/>
      <c r="AK1048" s="134"/>
      <c r="AL1048" s="134"/>
      <c r="AM1048" s="134"/>
      <c r="AN1048" s="134"/>
      <c r="AO1048" s="134"/>
      <c r="AP1048" s="134"/>
      <c r="AQ1048" s="134"/>
      <c r="AR1048" s="134"/>
      <c r="AS1048" s="134"/>
      <c r="AT1048" s="134"/>
      <c r="AU1048" s="134"/>
      <c r="AV1048" s="134"/>
      <c r="AW1048" s="134"/>
      <c r="AX1048" s="134"/>
      <c r="AY1048" s="134"/>
      <c r="AZ1048" s="134"/>
      <c r="BA1048" s="134"/>
      <c r="BB1048" s="134"/>
      <c r="BC1048" s="134"/>
      <c r="BD1048" s="134"/>
      <c r="BE1048" s="134"/>
      <c r="BF1048" s="134"/>
      <c r="BG1048" s="134"/>
      <c r="BH1048" s="134"/>
      <c r="BI1048" s="134"/>
      <c r="BJ1048" s="134"/>
      <c r="BK1048" s="134"/>
      <c r="BL1048" s="134"/>
      <c r="BM1048" s="134"/>
    </row>
    <row r="1049" spans="2:65" x14ac:dyDescent="0.25">
      <c r="B1049" s="134"/>
      <c r="C1049" s="134"/>
      <c r="D1049" s="134"/>
      <c r="E1049" s="134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  <c r="AA1049" s="134"/>
      <c r="AB1049" s="134"/>
      <c r="AC1049" s="134"/>
      <c r="AD1049" s="134"/>
      <c r="AE1049" s="134"/>
      <c r="AF1049" s="134"/>
      <c r="AG1049" s="134"/>
      <c r="AH1049" s="134"/>
      <c r="AI1049" s="134"/>
      <c r="AJ1049" s="134"/>
      <c r="AK1049" s="134"/>
      <c r="AL1049" s="134"/>
      <c r="AM1049" s="134"/>
      <c r="AN1049" s="134"/>
      <c r="AO1049" s="134"/>
      <c r="AP1049" s="134"/>
      <c r="AQ1049" s="134"/>
      <c r="AR1049" s="134"/>
      <c r="AS1049" s="134"/>
      <c r="AT1049" s="134"/>
      <c r="AU1049" s="134"/>
      <c r="AV1049" s="134"/>
      <c r="AW1049" s="134"/>
      <c r="AX1049" s="134"/>
      <c r="AY1049" s="134"/>
      <c r="AZ1049" s="134"/>
      <c r="BA1049" s="134"/>
      <c r="BB1049" s="134"/>
      <c r="BC1049" s="134"/>
      <c r="BD1049" s="134"/>
      <c r="BE1049" s="134"/>
      <c r="BF1049" s="134"/>
      <c r="BG1049" s="134"/>
      <c r="BH1049" s="134"/>
      <c r="BI1049" s="134"/>
      <c r="BJ1049" s="134"/>
      <c r="BK1049" s="134"/>
      <c r="BL1049" s="134"/>
      <c r="BM1049" s="134"/>
    </row>
    <row r="1050" spans="2:65" x14ac:dyDescent="0.25">
      <c r="B1050" s="134"/>
      <c r="C1050" s="134"/>
      <c r="D1050" s="134"/>
      <c r="E1050" s="134"/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  <c r="AA1050" s="134"/>
      <c r="AB1050" s="134"/>
      <c r="AC1050" s="134"/>
      <c r="AD1050" s="134"/>
      <c r="AE1050" s="134"/>
      <c r="AF1050" s="134"/>
      <c r="AG1050" s="134"/>
      <c r="AH1050" s="134"/>
      <c r="AI1050" s="134"/>
      <c r="AJ1050" s="134"/>
      <c r="AK1050" s="134"/>
      <c r="AL1050" s="134"/>
      <c r="AM1050" s="134"/>
      <c r="AN1050" s="134"/>
      <c r="AO1050" s="134"/>
      <c r="AP1050" s="134"/>
      <c r="AQ1050" s="134"/>
      <c r="AR1050" s="134"/>
      <c r="AS1050" s="134"/>
      <c r="AT1050" s="134"/>
      <c r="AU1050" s="134"/>
      <c r="AV1050" s="134"/>
      <c r="AW1050" s="134"/>
      <c r="AX1050" s="134"/>
      <c r="AY1050" s="134"/>
      <c r="AZ1050" s="134"/>
      <c r="BA1050" s="134"/>
      <c r="BB1050" s="134"/>
      <c r="BC1050" s="134"/>
      <c r="BD1050" s="134"/>
      <c r="BE1050" s="134"/>
      <c r="BF1050" s="134"/>
      <c r="BG1050" s="134"/>
      <c r="BH1050" s="134"/>
      <c r="BI1050" s="134"/>
      <c r="BJ1050" s="134"/>
      <c r="BK1050" s="134"/>
      <c r="BL1050" s="134"/>
      <c r="BM1050" s="134"/>
    </row>
    <row r="1051" spans="2:65" x14ac:dyDescent="0.25">
      <c r="B1051" s="134"/>
      <c r="C1051" s="134"/>
      <c r="D1051" s="134"/>
      <c r="E1051" s="134"/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  <c r="AA1051" s="134"/>
      <c r="AB1051" s="134"/>
      <c r="AC1051" s="134"/>
      <c r="AD1051" s="134"/>
      <c r="AE1051" s="134"/>
      <c r="AF1051" s="134"/>
      <c r="AG1051" s="134"/>
      <c r="AH1051" s="134"/>
      <c r="AI1051" s="134"/>
      <c r="AJ1051" s="134"/>
      <c r="AK1051" s="134"/>
      <c r="AL1051" s="134"/>
      <c r="AM1051" s="134"/>
      <c r="AN1051" s="134"/>
      <c r="AO1051" s="134"/>
      <c r="AP1051" s="134"/>
      <c r="AQ1051" s="134"/>
      <c r="AR1051" s="134"/>
      <c r="AS1051" s="134"/>
      <c r="AT1051" s="134"/>
      <c r="AU1051" s="134"/>
      <c r="AV1051" s="134"/>
      <c r="AW1051" s="134"/>
      <c r="AX1051" s="134"/>
      <c r="AY1051" s="134"/>
      <c r="AZ1051" s="134"/>
      <c r="BA1051" s="134"/>
      <c r="BB1051" s="134"/>
      <c r="BC1051" s="134"/>
      <c r="BD1051" s="134"/>
      <c r="BE1051" s="134"/>
      <c r="BF1051" s="134"/>
      <c r="BG1051" s="134"/>
      <c r="BH1051" s="134"/>
      <c r="BI1051" s="134"/>
      <c r="BJ1051" s="134"/>
      <c r="BK1051" s="134"/>
      <c r="BL1051" s="134"/>
      <c r="BM1051" s="134"/>
    </row>
    <row r="1052" spans="2:65" x14ac:dyDescent="0.25">
      <c r="B1052" s="134"/>
      <c r="C1052" s="134"/>
      <c r="D1052" s="134"/>
      <c r="E1052" s="134"/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  <c r="AA1052" s="134"/>
      <c r="AB1052" s="134"/>
      <c r="AC1052" s="134"/>
      <c r="AD1052" s="134"/>
      <c r="AE1052" s="134"/>
      <c r="AF1052" s="134"/>
      <c r="AG1052" s="134"/>
      <c r="AH1052" s="134"/>
      <c r="AI1052" s="134"/>
      <c r="AJ1052" s="134"/>
      <c r="AK1052" s="134"/>
      <c r="AL1052" s="134"/>
      <c r="AM1052" s="134"/>
      <c r="AN1052" s="134"/>
      <c r="AO1052" s="134"/>
      <c r="AP1052" s="134"/>
      <c r="AQ1052" s="134"/>
      <c r="AR1052" s="134"/>
      <c r="AS1052" s="134"/>
      <c r="AT1052" s="134"/>
      <c r="AU1052" s="134"/>
      <c r="AV1052" s="134"/>
      <c r="AW1052" s="134"/>
      <c r="AX1052" s="134"/>
      <c r="AY1052" s="134"/>
      <c r="AZ1052" s="134"/>
      <c r="BA1052" s="134"/>
      <c r="BB1052" s="134"/>
      <c r="BC1052" s="134"/>
      <c r="BD1052" s="134"/>
      <c r="BE1052" s="134"/>
      <c r="BF1052" s="134"/>
      <c r="BG1052" s="134"/>
      <c r="BH1052" s="134"/>
      <c r="BI1052" s="134"/>
      <c r="BJ1052" s="134"/>
      <c r="BK1052" s="134"/>
      <c r="BL1052" s="134"/>
      <c r="BM1052" s="134"/>
    </row>
    <row r="1053" spans="2:65" x14ac:dyDescent="0.25">
      <c r="B1053" s="134"/>
      <c r="C1053" s="134"/>
      <c r="D1053" s="134"/>
      <c r="E1053" s="134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  <c r="AA1053" s="134"/>
      <c r="AB1053" s="134"/>
      <c r="AC1053" s="134"/>
      <c r="AD1053" s="134"/>
      <c r="AE1053" s="134"/>
      <c r="AF1053" s="134"/>
      <c r="AG1053" s="134"/>
      <c r="AH1053" s="134"/>
      <c r="AI1053" s="134"/>
      <c r="AJ1053" s="134"/>
      <c r="AK1053" s="134"/>
      <c r="AL1053" s="134"/>
      <c r="AM1053" s="134"/>
      <c r="AN1053" s="134"/>
      <c r="AO1053" s="134"/>
      <c r="AP1053" s="134"/>
      <c r="AQ1053" s="134"/>
      <c r="AR1053" s="134"/>
      <c r="AS1053" s="134"/>
      <c r="AT1053" s="134"/>
      <c r="AU1053" s="134"/>
      <c r="AV1053" s="134"/>
      <c r="AW1053" s="134"/>
      <c r="AX1053" s="134"/>
      <c r="AY1053" s="134"/>
      <c r="AZ1053" s="134"/>
      <c r="BA1053" s="134"/>
      <c r="BB1053" s="134"/>
      <c r="BC1053" s="134"/>
      <c r="BD1053" s="134"/>
      <c r="BE1053" s="134"/>
      <c r="BF1053" s="134"/>
      <c r="BG1053" s="134"/>
      <c r="BH1053" s="134"/>
      <c r="BI1053" s="134"/>
      <c r="BJ1053" s="134"/>
      <c r="BK1053" s="134"/>
      <c r="BL1053" s="134"/>
      <c r="BM1053" s="134"/>
    </row>
    <row r="1054" spans="2:65" x14ac:dyDescent="0.25">
      <c r="B1054" s="134"/>
      <c r="C1054" s="134"/>
      <c r="D1054" s="134"/>
      <c r="E1054" s="134"/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  <c r="AA1054" s="134"/>
      <c r="AB1054" s="134"/>
      <c r="AC1054" s="134"/>
      <c r="AD1054" s="134"/>
      <c r="AE1054" s="134"/>
      <c r="AF1054" s="134"/>
      <c r="AG1054" s="134"/>
      <c r="AH1054" s="134"/>
      <c r="AI1054" s="134"/>
      <c r="AJ1054" s="134"/>
      <c r="AK1054" s="134"/>
      <c r="AL1054" s="134"/>
      <c r="AM1054" s="134"/>
      <c r="AN1054" s="134"/>
      <c r="AO1054" s="134"/>
      <c r="AP1054" s="134"/>
      <c r="AQ1054" s="134"/>
      <c r="AR1054" s="134"/>
      <c r="AS1054" s="134"/>
      <c r="AT1054" s="134"/>
      <c r="AU1054" s="134"/>
      <c r="AV1054" s="134"/>
      <c r="AW1054" s="134"/>
      <c r="AX1054" s="134"/>
      <c r="AY1054" s="134"/>
      <c r="AZ1054" s="134"/>
      <c r="BA1054" s="134"/>
      <c r="BB1054" s="134"/>
      <c r="BC1054" s="134"/>
      <c r="BD1054" s="134"/>
      <c r="BE1054" s="134"/>
      <c r="BF1054" s="134"/>
      <c r="BG1054" s="134"/>
      <c r="BH1054" s="134"/>
      <c r="BI1054" s="134"/>
      <c r="BJ1054" s="134"/>
      <c r="BK1054" s="134"/>
      <c r="BL1054" s="134"/>
      <c r="BM1054" s="134"/>
    </row>
    <row r="1055" spans="2:65" x14ac:dyDescent="0.25">
      <c r="B1055" s="134"/>
      <c r="C1055" s="134"/>
      <c r="D1055" s="134"/>
      <c r="E1055" s="134"/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  <c r="AA1055" s="134"/>
      <c r="AB1055" s="134"/>
      <c r="AC1055" s="134"/>
      <c r="AD1055" s="134"/>
      <c r="AE1055" s="134"/>
      <c r="AF1055" s="134"/>
      <c r="AG1055" s="134"/>
      <c r="AH1055" s="134"/>
      <c r="AI1055" s="134"/>
      <c r="AJ1055" s="134"/>
      <c r="AK1055" s="134"/>
      <c r="AL1055" s="134"/>
      <c r="AM1055" s="134"/>
      <c r="AN1055" s="134"/>
      <c r="AO1055" s="134"/>
      <c r="AP1055" s="134"/>
      <c r="AQ1055" s="134"/>
      <c r="AR1055" s="134"/>
      <c r="AS1055" s="134"/>
      <c r="AT1055" s="134"/>
      <c r="AU1055" s="134"/>
      <c r="AV1055" s="134"/>
      <c r="AW1055" s="134"/>
      <c r="AX1055" s="134"/>
      <c r="AY1055" s="134"/>
      <c r="AZ1055" s="134"/>
      <c r="BA1055" s="134"/>
      <c r="BB1055" s="134"/>
      <c r="BC1055" s="134"/>
      <c r="BD1055" s="134"/>
      <c r="BE1055" s="134"/>
      <c r="BF1055" s="134"/>
      <c r="BG1055" s="134"/>
      <c r="BH1055" s="134"/>
      <c r="BI1055" s="134"/>
      <c r="BJ1055" s="134"/>
      <c r="BK1055" s="134"/>
      <c r="BL1055" s="134"/>
      <c r="BM1055" s="134"/>
    </row>
    <row r="1056" spans="2:65" x14ac:dyDescent="0.25">
      <c r="B1056" s="134"/>
      <c r="C1056" s="134"/>
      <c r="D1056" s="134"/>
      <c r="E1056" s="134"/>
      <c r="F1056" s="134"/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  <c r="AA1056" s="134"/>
      <c r="AB1056" s="134"/>
      <c r="AC1056" s="134"/>
      <c r="AD1056" s="134"/>
      <c r="AE1056" s="134"/>
      <c r="AF1056" s="134"/>
      <c r="AG1056" s="134"/>
      <c r="AH1056" s="134"/>
      <c r="AI1056" s="134"/>
      <c r="AJ1056" s="134"/>
      <c r="AK1056" s="134"/>
      <c r="AL1056" s="134"/>
      <c r="AM1056" s="134"/>
      <c r="AN1056" s="134"/>
      <c r="AO1056" s="134"/>
      <c r="AP1056" s="134"/>
      <c r="AQ1056" s="134"/>
      <c r="AR1056" s="134"/>
      <c r="AS1056" s="134"/>
      <c r="AT1056" s="134"/>
      <c r="AU1056" s="134"/>
      <c r="AV1056" s="134"/>
      <c r="AW1056" s="134"/>
      <c r="AX1056" s="134"/>
      <c r="AY1056" s="134"/>
      <c r="AZ1056" s="134"/>
      <c r="BA1056" s="134"/>
      <c r="BB1056" s="134"/>
      <c r="BC1056" s="134"/>
      <c r="BD1056" s="134"/>
      <c r="BE1056" s="134"/>
      <c r="BF1056" s="134"/>
      <c r="BG1056" s="134"/>
      <c r="BH1056" s="134"/>
      <c r="BI1056" s="134"/>
      <c r="BJ1056" s="134"/>
      <c r="BK1056" s="134"/>
      <c r="BL1056" s="134"/>
      <c r="BM1056" s="134"/>
    </row>
    <row r="1057" spans="2:65" x14ac:dyDescent="0.25">
      <c r="B1057" s="134"/>
      <c r="C1057" s="134"/>
      <c r="D1057" s="134"/>
      <c r="E1057" s="134"/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  <c r="AA1057" s="134"/>
      <c r="AB1057" s="134"/>
      <c r="AC1057" s="134"/>
      <c r="AD1057" s="134"/>
      <c r="AE1057" s="134"/>
      <c r="AF1057" s="134"/>
      <c r="AG1057" s="134"/>
      <c r="AH1057" s="134"/>
      <c r="AI1057" s="134"/>
      <c r="AJ1057" s="134"/>
      <c r="AK1057" s="134"/>
      <c r="AL1057" s="134"/>
      <c r="AM1057" s="134"/>
      <c r="AN1057" s="134"/>
      <c r="AO1057" s="134"/>
      <c r="AP1057" s="134"/>
      <c r="AQ1057" s="134"/>
      <c r="AR1057" s="134"/>
      <c r="AS1057" s="134"/>
      <c r="AT1057" s="134"/>
      <c r="AU1057" s="134"/>
      <c r="AV1057" s="134"/>
      <c r="AW1057" s="134"/>
      <c r="AX1057" s="134"/>
      <c r="AY1057" s="134"/>
      <c r="AZ1057" s="134"/>
      <c r="BA1057" s="134"/>
      <c r="BB1057" s="134"/>
      <c r="BC1057" s="134"/>
      <c r="BD1057" s="134"/>
      <c r="BE1057" s="134"/>
      <c r="BF1057" s="134"/>
      <c r="BG1057" s="134"/>
      <c r="BH1057" s="134"/>
      <c r="BI1057" s="134"/>
      <c r="BJ1057" s="134"/>
      <c r="BK1057" s="134"/>
      <c r="BL1057" s="134"/>
      <c r="BM1057" s="134"/>
    </row>
    <row r="1058" spans="2:65" x14ac:dyDescent="0.25">
      <c r="B1058" s="134"/>
      <c r="C1058" s="134"/>
      <c r="D1058" s="134"/>
      <c r="E1058" s="134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  <c r="AA1058" s="134"/>
      <c r="AB1058" s="134"/>
      <c r="AC1058" s="134"/>
      <c r="AD1058" s="134"/>
      <c r="AE1058" s="134"/>
      <c r="AF1058" s="134"/>
      <c r="AG1058" s="134"/>
      <c r="AH1058" s="134"/>
      <c r="AI1058" s="134"/>
      <c r="AJ1058" s="134"/>
      <c r="AK1058" s="134"/>
      <c r="AL1058" s="134"/>
      <c r="AM1058" s="134"/>
      <c r="AN1058" s="134"/>
      <c r="AO1058" s="134"/>
      <c r="AP1058" s="134"/>
      <c r="AQ1058" s="134"/>
      <c r="AR1058" s="134"/>
      <c r="AS1058" s="134"/>
      <c r="AT1058" s="134"/>
      <c r="AU1058" s="134"/>
      <c r="AV1058" s="134"/>
      <c r="AW1058" s="134"/>
      <c r="AX1058" s="134"/>
      <c r="AY1058" s="134"/>
      <c r="AZ1058" s="134"/>
      <c r="BA1058" s="134"/>
      <c r="BB1058" s="134"/>
      <c r="BC1058" s="134"/>
      <c r="BD1058" s="134"/>
      <c r="BE1058" s="134"/>
      <c r="BF1058" s="134"/>
      <c r="BG1058" s="134"/>
      <c r="BH1058" s="134"/>
      <c r="BI1058" s="134"/>
      <c r="BJ1058" s="134"/>
      <c r="BK1058" s="134"/>
      <c r="BL1058" s="134"/>
      <c r="BM1058" s="134"/>
    </row>
    <row r="1059" spans="2:65" x14ac:dyDescent="0.25">
      <c r="B1059" s="134"/>
      <c r="C1059" s="134"/>
      <c r="D1059" s="134"/>
      <c r="E1059" s="134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  <c r="AA1059" s="134"/>
      <c r="AB1059" s="134"/>
      <c r="AC1059" s="134"/>
      <c r="AD1059" s="134"/>
      <c r="AE1059" s="134"/>
      <c r="AF1059" s="134"/>
      <c r="AG1059" s="134"/>
      <c r="AH1059" s="134"/>
      <c r="AI1059" s="134"/>
      <c r="AJ1059" s="134"/>
      <c r="AK1059" s="134"/>
      <c r="AL1059" s="134"/>
      <c r="AM1059" s="134"/>
      <c r="AN1059" s="134"/>
      <c r="AO1059" s="134"/>
      <c r="AP1059" s="134"/>
      <c r="AQ1059" s="134"/>
      <c r="AR1059" s="134"/>
      <c r="AS1059" s="134"/>
      <c r="AT1059" s="134"/>
      <c r="AU1059" s="134"/>
      <c r="AV1059" s="134"/>
      <c r="AW1059" s="134"/>
      <c r="AX1059" s="134"/>
      <c r="AY1059" s="134"/>
      <c r="AZ1059" s="134"/>
      <c r="BA1059" s="134"/>
      <c r="BB1059" s="134"/>
      <c r="BC1059" s="134"/>
      <c r="BD1059" s="134"/>
      <c r="BE1059" s="134"/>
      <c r="BF1059" s="134"/>
      <c r="BG1059" s="134"/>
      <c r="BH1059" s="134"/>
      <c r="BI1059" s="134"/>
      <c r="BJ1059" s="134"/>
      <c r="BK1059" s="134"/>
      <c r="BL1059" s="134"/>
      <c r="BM1059" s="134"/>
    </row>
    <row r="1060" spans="2:65" x14ac:dyDescent="0.25">
      <c r="B1060" s="134"/>
      <c r="C1060" s="134"/>
      <c r="D1060" s="134"/>
      <c r="E1060" s="134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  <c r="AA1060" s="134"/>
      <c r="AB1060" s="134"/>
      <c r="AC1060" s="134"/>
      <c r="AD1060" s="134"/>
      <c r="AE1060" s="134"/>
      <c r="AF1060" s="134"/>
      <c r="AG1060" s="134"/>
      <c r="AH1060" s="134"/>
      <c r="AI1060" s="134"/>
      <c r="AJ1060" s="134"/>
      <c r="AK1060" s="134"/>
      <c r="AL1060" s="134"/>
      <c r="AM1060" s="134"/>
      <c r="AN1060" s="134"/>
      <c r="AO1060" s="134"/>
      <c r="AP1060" s="134"/>
      <c r="AQ1060" s="134"/>
      <c r="AR1060" s="134"/>
      <c r="AS1060" s="134"/>
      <c r="AT1060" s="134"/>
      <c r="AU1060" s="134"/>
      <c r="AV1060" s="134"/>
      <c r="AW1060" s="134"/>
      <c r="AX1060" s="134"/>
      <c r="AY1060" s="134"/>
      <c r="AZ1060" s="134"/>
      <c r="BA1060" s="134"/>
      <c r="BB1060" s="134"/>
      <c r="BC1060" s="134"/>
      <c r="BD1060" s="134"/>
      <c r="BE1060" s="134"/>
      <c r="BF1060" s="134"/>
      <c r="BG1060" s="134"/>
      <c r="BH1060" s="134"/>
      <c r="BI1060" s="134"/>
      <c r="BJ1060" s="134"/>
      <c r="BK1060" s="134"/>
      <c r="BL1060" s="134"/>
      <c r="BM1060" s="134"/>
    </row>
    <row r="1061" spans="2:65" x14ac:dyDescent="0.25">
      <c r="B1061" s="134"/>
      <c r="C1061" s="134"/>
      <c r="D1061" s="134"/>
      <c r="E1061" s="134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  <c r="AA1061" s="134"/>
      <c r="AB1061" s="134"/>
      <c r="AC1061" s="134"/>
      <c r="AD1061" s="134"/>
      <c r="AE1061" s="134"/>
      <c r="AF1061" s="134"/>
      <c r="AG1061" s="134"/>
      <c r="AH1061" s="134"/>
      <c r="AI1061" s="134"/>
      <c r="AJ1061" s="134"/>
      <c r="AK1061" s="134"/>
      <c r="AL1061" s="134"/>
      <c r="AM1061" s="134"/>
      <c r="AN1061" s="134"/>
      <c r="AO1061" s="134"/>
      <c r="AP1061" s="134"/>
      <c r="AQ1061" s="134"/>
      <c r="AR1061" s="134"/>
      <c r="AS1061" s="134"/>
      <c r="AT1061" s="134"/>
      <c r="AU1061" s="134"/>
      <c r="AV1061" s="134"/>
      <c r="AW1061" s="134"/>
      <c r="AX1061" s="134"/>
      <c r="AY1061" s="134"/>
      <c r="AZ1061" s="134"/>
      <c r="BA1061" s="134"/>
      <c r="BB1061" s="134"/>
      <c r="BC1061" s="134"/>
      <c r="BD1061" s="134"/>
      <c r="BE1061" s="134"/>
      <c r="BF1061" s="134"/>
      <c r="BG1061" s="134"/>
      <c r="BH1061" s="134"/>
      <c r="BI1061" s="134"/>
      <c r="BJ1061" s="134"/>
      <c r="BK1061" s="134"/>
      <c r="BL1061" s="134"/>
      <c r="BM1061" s="134"/>
    </row>
    <row r="1062" spans="2:65" x14ac:dyDescent="0.25">
      <c r="B1062" s="134"/>
      <c r="C1062" s="134"/>
      <c r="D1062" s="134"/>
      <c r="E1062" s="134"/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  <c r="AA1062" s="134"/>
      <c r="AB1062" s="134"/>
      <c r="AC1062" s="134"/>
      <c r="AD1062" s="134"/>
      <c r="AE1062" s="134"/>
      <c r="AF1062" s="134"/>
      <c r="AG1062" s="134"/>
      <c r="AH1062" s="134"/>
      <c r="AI1062" s="134"/>
      <c r="AJ1062" s="134"/>
      <c r="AK1062" s="134"/>
      <c r="AL1062" s="134"/>
      <c r="AM1062" s="134"/>
      <c r="AN1062" s="134"/>
      <c r="AO1062" s="134"/>
      <c r="AP1062" s="134"/>
      <c r="AQ1062" s="134"/>
      <c r="AR1062" s="134"/>
      <c r="AS1062" s="134"/>
      <c r="AT1062" s="134"/>
      <c r="AU1062" s="134"/>
      <c r="AV1062" s="134"/>
      <c r="AW1062" s="134"/>
      <c r="AX1062" s="134"/>
      <c r="AY1062" s="134"/>
      <c r="AZ1062" s="134"/>
      <c r="BA1062" s="134"/>
      <c r="BB1062" s="134"/>
      <c r="BC1062" s="134"/>
      <c r="BD1062" s="134"/>
      <c r="BE1062" s="134"/>
      <c r="BF1062" s="134"/>
      <c r="BG1062" s="134"/>
      <c r="BH1062" s="134"/>
      <c r="BI1062" s="134"/>
      <c r="BJ1062" s="134"/>
      <c r="BK1062" s="134"/>
      <c r="BL1062" s="134"/>
      <c r="BM1062" s="134"/>
    </row>
    <row r="1063" spans="2:65" x14ac:dyDescent="0.25">
      <c r="B1063" s="134"/>
      <c r="C1063" s="134"/>
      <c r="D1063" s="134"/>
      <c r="E1063" s="134"/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  <c r="AA1063" s="134"/>
      <c r="AB1063" s="134"/>
      <c r="AC1063" s="134"/>
      <c r="AD1063" s="134"/>
      <c r="AE1063" s="134"/>
      <c r="AF1063" s="134"/>
      <c r="AG1063" s="134"/>
      <c r="AH1063" s="134"/>
      <c r="AI1063" s="134"/>
      <c r="AJ1063" s="134"/>
      <c r="AK1063" s="134"/>
      <c r="AL1063" s="134"/>
      <c r="AM1063" s="134"/>
      <c r="AN1063" s="134"/>
      <c r="AO1063" s="134"/>
      <c r="AP1063" s="134"/>
      <c r="AQ1063" s="134"/>
      <c r="AR1063" s="134"/>
      <c r="AS1063" s="134"/>
      <c r="AT1063" s="134"/>
      <c r="AU1063" s="134"/>
      <c r="AV1063" s="134"/>
      <c r="AW1063" s="134"/>
      <c r="AX1063" s="134"/>
      <c r="AY1063" s="134"/>
      <c r="AZ1063" s="134"/>
      <c r="BA1063" s="134"/>
      <c r="BB1063" s="134"/>
      <c r="BC1063" s="134"/>
      <c r="BD1063" s="134"/>
      <c r="BE1063" s="134"/>
      <c r="BF1063" s="134"/>
      <c r="BG1063" s="134"/>
      <c r="BH1063" s="134"/>
      <c r="BI1063" s="134"/>
      <c r="BJ1063" s="134"/>
      <c r="BK1063" s="134"/>
      <c r="BL1063" s="134"/>
      <c r="BM1063" s="134"/>
    </row>
    <row r="1064" spans="2:65" x14ac:dyDescent="0.25">
      <c r="B1064" s="134"/>
      <c r="C1064" s="134"/>
      <c r="D1064" s="134"/>
      <c r="E1064" s="134"/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  <c r="AA1064" s="134"/>
      <c r="AB1064" s="134"/>
      <c r="AC1064" s="134"/>
      <c r="AD1064" s="134"/>
      <c r="AE1064" s="134"/>
      <c r="AF1064" s="134"/>
      <c r="AG1064" s="134"/>
      <c r="AH1064" s="134"/>
      <c r="AI1064" s="134"/>
      <c r="AJ1064" s="134"/>
      <c r="AK1064" s="134"/>
      <c r="AL1064" s="134"/>
      <c r="AM1064" s="134"/>
      <c r="AN1064" s="134"/>
      <c r="AO1064" s="134"/>
      <c r="AP1064" s="134"/>
      <c r="AQ1064" s="134"/>
      <c r="AR1064" s="134"/>
      <c r="AS1064" s="134"/>
      <c r="AT1064" s="134"/>
      <c r="AU1064" s="134"/>
      <c r="AV1064" s="134"/>
      <c r="AW1064" s="134"/>
      <c r="AX1064" s="134"/>
      <c r="AY1064" s="134"/>
      <c r="AZ1064" s="134"/>
      <c r="BA1064" s="134"/>
      <c r="BB1064" s="134"/>
      <c r="BC1064" s="134"/>
      <c r="BD1064" s="134"/>
      <c r="BE1064" s="134"/>
      <c r="BF1064" s="134"/>
      <c r="BG1064" s="134"/>
      <c r="BH1064" s="134"/>
      <c r="BI1064" s="134"/>
      <c r="BJ1064" s="134"/>
      <c r="BK1064" s="134"/>
      <c r="BL1064" s="134"/>
      <c r="BM1064" s="134"/>
    </row>
    <row r="1065" spans="2:65" x14ac:dyDescent="0.25">
      <c r="B1065" s="134"/>
      <c r="C1065" s="134"/>
      <c r="D1065" s="134"/>
      <c r="E1065" s="134"/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  <c r="AA1065" s="134"/>
      <c r="AB1065" s="134"/>
      <c r="AC1065" s="134"/>
      <c r="AD1065" s="134"/>
      <c r="AE1065" s="134"/>
      <c r="AF1065" s="134"/>
      <c r="AG1065" s="134"/>
      <c r="AH1065" s="134"/>
      <c r="AI1065" s="134"/>
      <c r="AJ1065" s="134"/>
      <c r="AK1065" s="134"/>
      <c r="AL1065" s="134"/>
      <c r="AM1065" s="134"/>
      <c r="AN1065" s="134"/>
      <c r="AO1065" s="134"/>
      <c r="AP1065" s="134"/>
      <c r="AQ1065" s="134"/>
      <c r="AR1065" s="134"/>
      <c r="AS1065" s="134"/>
      <c r="AT1065" s="134"/>
      <c r="AU1065" s="134"/>
      <c r="AV1065" s="134"/>
      <c r="AW1065" s="134"/>
      <c r="AX1065" s="134"/>
      <c r="AY1065" s="134"/>
      <c r="AZ1065" s="134"/>
      <c r="BA1065" s="134"/>
      <c r="BB1065" s="134"/>
      <c r="BC1065" s="134"/>
      <c r="BD1065" s="134"/>
      <c r="BE1065" s="134"/>
      <c r="BF1065" s="134"/>
      <c r="BG1065" s="134"/>
      <c r="BH1065" s="134"/>
      <c r="BI1065" s="134"/>
      <c r="BJ1065" s="134"/>
      <c r="BK1065" s="134"/>
      <c r="BL1065" s="134"/>
      <c r="BM1065" s="134"/>
    </row>
    <row r="1066" spans="2:65" x14ac:dyDescent="0.25">
      <c r="B1066" s="134"/>
      <c r="C1066" s="134"/>
      <c r="D1066" s="134"/>
      <c r="E1066" s="134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  <c r="AA1066" s="134"/>
      <c r="AB1066" s="134"/>
      <c r="AC1066" s="134"/>
      <c r="AD1066" s="134"/>
      <c r="AE1066" s="134"/>
      <c r="AF1066" s="134"/>
      <c r="AG1066" s="134"/>
      <c r="AH1066" s="134"/>
      <c r="AI1066" s="134"/>
      <c r="AJ1066" s="134"/>
      <c r="AK1066" s="134"/>
      <c r="AL1066" s="134"/>
      <c r="AM1066" s="134"/>
      <c r="AN1066" s="134"/>
      <c r="AO1066" s="134"/>
      <c r="AP1066" s="134"/>
      <c r="AQ1066" s="134"/>
      <c r="AR1066" s="134"/>
      <c r="AS1066" s="134"/>
      <c r="AT1066" s="134"/>
      <c r="AU1066" s="134"/>
      <c r="AV1066" s="134"/>
      <c r="AW1066" s="134"/>
      <c r="AX1066" s="134"/>
      <c r="AY1066" s="134"/>
      <c r="AZ1066" s="134"/>
      <c r="BA1066" s="134"/>
      <c r="BB1066" s="134"/>
      <c r="BC1066" s="134"/>
      <c r="BD1066" s="134"/>
      <c r="BE1066" s="134"/>
      <c r="BF1066" s="134"/>
      <c r="BG1066" s="134"/>
      <c r="BH1066" s="134"/>
      <c r="BI1066" s="134"/>
      <c r="BJ1066" s="134"/>
      <c r="BK1066" s="134"/>
      <c r="BL1066" s="134"/>
      <c r="BM1066" s="134"/>
    </row>
    <row r="1067" spans="2:65" x14ac:dyDescent="0.25">
      <c r="B1067" s="134"/>
      <c r="C1067" s="134"/>
      <c r="D1067" s="134"/>
      <c r="E1067" s="134"/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  <c r="AA1067" s="134"/>
      <c r="AB1067" s="134"/>
      <c r="AC1067" s="134"/>
      <c r="AD1067" s="134"/>
      <c r="AE1067" s="134"/>
      <c r="AF1067" s="134"/>
      <c r="AG1067" s="134"/>
      <c r="AH1067" s="134"/>
      <c r="AI1067" s="134"/>
      <c r="AJ1067" s="134"/>
      <c r="AK1067" s="134"/>
      <c r="AL1067" s="134"/>
      <c r="AM1067" s="134"/>
      <c r="AN1067" s="134"/>
      <c r="AO1067" s="134"/>
      <c r="AP1067" s="134"/>
      <c r="AQ1067" s="134"/>
      <c r="AR1067" s="134"/>
      <c r="AS1067" s="134"/>
      <c r="AT1067" s="134"/>
      <c r="AU1067" s="134"/>
      <c r="AV1067" s="134"/>
      <c r="AW1067" s="134"/>
      <c r="AX1067" s="134"/>
      <c r="AY1067" s="134"/>
      <c r="AZ1067" s="134"/>
      <c r="BA1067" s="134"/>
      <c r="BB1067" s="134"/>
      <c r="BC1067" s="134"/>
      <c r="BD1067" s="134"/>
      <c r="BE1067" s="134"/>
      <c r="BF1067" s="134"/>
      <c r="BG1067" s="134"/>
      <c r="BH1067" s="134"/>
      <c r="BI1067" s="134"/>
      <c r="BJ1067" s="134"/>
      <c r="BK1067" s="134"/>
      <c r="BL1067" s="134"/>
      <c r="BM1067" s="134"/>
    </row>
    <row r="1068" spans="2:65" x14ac:dyDescent="0.25">
      <c r="B1068" s="134"/>
      <c r="C1068" s="134"/>
      <c r="D1068" s="134"/>
      <c r="E1068" s="134"/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  <c r="AA1068" s="134"/>
      <c r="AB1068" s="134"/>
      <c r="AC1068" s="134"/>
      <c r="AD1068" s="134"/>
      <c r="AE1068" s="134"/>
      <c r="AF1068" s="134"/>
      <c r="AG1068" s="134"/>
      <c r="AH1068" s="134"/>
      <c r="AI1068" s="134"/>
      <c r="AJ1068" s="134"/>
      <c r="AK1068" s="134"/>
      <c r="AL1068" s="134"/>
      <c r="AM1068" s="134"/>
      <c r="AN1068" s="134"/>
      <c r="AO1068" s="134"/>
      <c r="AP1068" s="134"/>
      <c r="AQ1068" s="134"/>
      <c r="AR1068" s="134"/>
      <c r="AS1068" s="134"/>
      <c r="AT1068" s="134"/>
      <c r="AU1068" s="134"/>
      <c r="AV1068" s="134"/>
      <c r="AW1068" s="134"/>
      <c r="AX1068" s="134"/>
      <c r="AY1068" s="134"/>
      <c r="AZ1068" s="134"/>
      <c r="BA1068" s="134"/>
      <c r="BB1068" s="134"/>
      <c r="BC1068" s="134"/>
      <c r="BD1068" s="134"/>
      <c r="BE1068" s="134"/>
      <c r="BF1068" s="134"/>
      <c r="BG1068" s="134"/>
      <c r="BH1068" s="134"/>
      <c r="BI1068" s="134"/>
      <c r="BJ1068" s="134"/>
      <c r="BK1068" s="134"/>
      <c r="BL1068" s="134"/>
      <c r="BM1068" s="134"/>
    </row>
    <row r="1069" spans="2:65" x14ac:dyDescent="0.25">
      <c r="B1069" s="134"/>
      <c r="C1069" s="134"/>
      <c r="D1069" s="134"/>
      <c r="E1069" s="134"/>
      <c r="F1069" s="134"/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  <c r="AA1069" s="134"/>
      <c r="AB1069" s="134"/>
      <c r="AC1069" s="134"/>
      <c r="AD1069" s="134"/>
      <c r="AE1069" s="134"/>
      <c r="AF1069" s="134"/>
      <c r="AG1069" s="134"/>
      <c r="AH1069" s="134"/>
      <c r="AI1069" s="134"/>
      <c r="AJ1069" s="134"/>
      <c r="AK1069" s="134"/>
      <c r="AL1069" s="134"/>
      <c r="AM1069" s="134"/>
      <c r="AN1069" s="134"/>
      <c r="AO1069" s="134"/>
      <c r="AP1069" s="134"/>
      <c r="AQ1069" s="134"/>
      <c r="AR1069" s="134"/>
      <c r="AS1069" s="134"/>
      <c r="AT1069" s="134"/>
      <c r="AU1069" s="134"/>
      <c r="AV1069" s="134"/>
      <c r="AW1069" s="134"/>
      <c r="AX1069" s="134"/>
      <c r="AY1069" s="134"/>
      <c r="AZ1069" s="134"/>
      <c r="BA1069" s="134"/>
      <c r="BB1069" s="134"/>
      <c r="BC1069" s="134"/>
      <c r="BD1069" s="134"/>
      <c r="BE1069" s="134"/>
      <c r="BF1069" s="134"/>
      <c r="BG1069" s="134"/>
      <c r="BH1069" s="134"/>
      <c r="BI1069" s="134"/>
      <c r="BJ1069" s="134"/>
      <c r="BK1069" s="134"/>
      <c r="BL1069" s="134"/>
      <c r="BM1069" s="134"/>
    </row>
    <row r="1070" spans="2:65" x14ac:dyDescent="0.25">
      <c r="B1070" s="134"/>
      <c r="C1070" s="134"/>
      <c r="D1070" s="134"/>
      <c r="E1070" s="134"/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  <c r="AA1070" s="134"/>
      <c r="AB1070" s="134"/>
      <c r="AC1070" s="134"/>
      <c r="AD1070" s="134"/>
      <c r="AE1070" s="134"/>
      <c r="AF1070" s="134"/>
      <c r="AG1070" s="134"/>
      <c r="AH1070" s="134"/>
      <c r="AI1070" s="134"/>
      <c r="AJ1070" s="134"/>
      <c r="AK1070" s="134"/>
      <c r="AL1070" s="134"/>
      <c r="AM1070" s="134"/>
      <c r="AN1070" s="134"/>
      <c r="AO1070" s="134"/>
      <c r="AP1070" s="134"/>
      <c r="AQ1070" s="134"/>
      <c r="AR1070" s="134"/>
      <c r="AS1070" s="134"/>
      <c r="AT1070" s="134"/>
      <c r="AU1070" s="134"/>
      <c r="AV1070" s="134"/>
      <c r="AW1070" s="134"/>
      <c r="AX1070" s="134"/>
      <c r="AY1070" s="134"/>
      <c r="AZ1070" s="134"/>
      <c r="BA1070" s="134"/>
      <c r="BB1070" s="134"/>
      <c r="BC1070" s="134"/>
      <c r="BD1070" s="134"/>
      <c r="BE1070" s="134"/>
      <c r="BF1070" s="134"/>
      <c r="BG1070" s="134"/>
      <c r="BH1070" s="134"/>
      <c r="BI1070" s="134"/>
      <c r="BJ1070" s="134"/>
      <c r="BK1070" s="134"/>
      <c r="BL1070" s="134"/>
      <c r="BM1070" s="134"/>
    </row>
    <row r="1071" spans="2:65" x14ac:dyDescent="0.25">
      <c r="B1071" s="134"/>
      <c r="C1071" s="134"/>
      <c r="D1071" s="134"/>
      <c r="E1071" s="134"/>
      <c r="F1071" s="134"/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  <c r="AA1071" s="134"/>
      <c r="AB1071" s="134"/>
      <c r="AC1071" s="134"/>
      <c r="AD1071" s="134"/>
      <c r="AE1071" s="134"/>
      <c r="AF1071" s="134"/>
      <c r="AG1071" s="134"/>
      <c r="AH1071" s="134"/>
      <c r="AI1071" s="134"/>
      <c r="AJ1071" s="134"/>
      <c r="AK1071" s="134"/>
      <c r="AL1071" s="134"/>
      <c r="AM1071" s="134"/>
      <c r="AN1071" s="134"/>
      <c r="AO1071" s="134"/>
      <c r="AP1071" s="134"/>
      <c r="AQ1071" s="134"/>
      <c r="AR1071" s="134"/>
      <c r="AS1071" s="134"/>
      <c r="AT1071" s="134"/>
      <c r="AU1071" s="134"/>
      <c r="AV1071" s="134"/>
      <c r="AW1071" s="134"/>
      <c r="AX1071" s="134"/>
      <c r="AY1071" s="134"/>
      <c r="AZ1071" s="134"/>
      <c r="BA1071" s="134"/>
      <c r="BB1071" s="134"/>
      <c r="BC1071" s="134"/>
      <c r="BD1071" s="134"/>
      <c r="BE1071" s="134"/>
      <c r="BF1071" s="134"/>
      <c r="BG1071" s="134"/>
      <c r="BH1071" s="134"/>
      <c r="BI1071" s="134"/>
      <c r="BJ1071" s="134"/>
      <c r="BK1071" s="134"/>
      <c r="BL1071" s="134"/>
      <c r="BM1071" s="134"/>
    </row>
    <row r="1072" spans="2:65" x14ac:dyDescent="0.25">
      <c r="B1072" s="134"/>
      <c r="C1072" s="134"/>
      <c r="D1072" s="134"/>
      <c r="E1072" s="134"/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  <c r="AA1072" s="134"/>
      <c r="AB1072" s="134"/>
      <c r="AC1072" s="134"/>
      <c r="AD1072" s="134"/>
      <c r="AE1072" s="134"/>
      <c r="AF1072" s="134"/>
      <c r="AG1072" s="134"/>
      <c r="AH1072" s="134"/>
      <c r="AI1072" s="134"/>
      <c r="AJ1072" s="134"/>
      <c r="AK1072" s="134"/>
      <c r="AL1072" s="134"/>
      <c r="AM1072" s="134"/>
      <c r="AN1072" s="134"/>
      <c r="AO1072" s="134"/>
      <c r="AP1072" s="134"/>
      <c r="AQ1072" s="134"/>
      <c r="AR1072" s="134"/>
      <c r="AS1072" s="134"/>
      <c r="AT1072" s="134"/>
      <c r="AU1072" s="134"/>
      <c r="AV1072" s="134"/>
      <c r="AW1072" s="134"/>
      <c r="AX1072" s="134"/>
      <c r="AY1072" s="134"/>
      <c r="AZ1072" s="134"/>
      <c r="BA1072" s="134"/>
      <c r="BB1072" s="134"/>
      <c r="BC1072" s="134"/>
      <c r="BD1072" s="134"/>
      <c r="BE1072" s="134"/>
      <c r="BF1072" s="134"/>
      <c r="BG1072" s="134"/>
      <c r="BH1072" s="134"/>
      <c r="BI1072" s="134"/>
      <c r="BJ1072" s="134"/>
      <c r="BK1072" s="134"/>
      <c r="BL1072" s="134"/>
      <c r="BM1072" s="134"/>
    </row>
    <row r="1073" spans="2:65" x14ac:dyDescent="0.25">
      <c r="B1073" s="134"/>
      <c r="C1073" s="134"/>
      <c r="D1073" s="134"/>
      <c r="E1073" s="134"/>
      <c r="F1073" s="134"/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  <c r="AA1073" s="134"/>
      <c r="AB1073" s="134"/>
      <c r="AC1073" s="134"/>
      <c r="AD1073" s="134"/>
      <c r="AE1073" s="134"/>
      <c r="AF1073" s="134"/>
      <c r="AG1073" s="134"/>
      <c r="AH1073" s="134"/>
      <c r="AI1073" s="134"/>
      <c r="AJ1073" s="134"/>
      <c r="AK1073" s="134"/>
      <c r="AL1073" s="134"/>
      <c r="AM1073" s="134"/>
      <c r="AN1073" s="134"/>
      <c r="AO1073" s="134"/>
      <c r="AP1073" s="134"/>
      <c r="AQ1073" s="134"/>
      <c r="AR1073" s="134"/>
      <c r="AS1073" s="134"/>
      <c r="AT1073" s="134"/>
      <c r="AU1073" s="134"/>
      <c r="AV1073" s="134"/>
      <c r="AW1073" s="134"/>
      <c r="AX1073" s="134"/>
      <c r="AY1073" s="134"/>
      <c r="AZ1073" s="134"/>
      <c r="BA1073" s="134"/>
      <c r="BB1073" s="134"/>
      <c r="BC1073" s="134"/>
      <c r="BD1073" s="134"/>
      <c r="BE1073" s="134"/>
      <c r="BF1073" s="134"/>
      <c r="BG1073" s="134"/>
      <c r="BH1073" s="134"/>
      <c r="BI1073" s="134"/>
      <c r="BJ1073" s="134"/>
      <c r="BK1073" s="134"/>
      <c r="BL1073" s="134"/>
      <c r="BM1073" s="134"/>
    </row>
    <row r="1074" spans="2:65" x14ac:dyDescent="0.25">
      <c r="B1074" s="134"/>
      <c r="C1074" s="134"/>
      <c r="D1074" s="134"/>
      <c r="E1074" s="134"/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  <c r="AA1074" s="134"/>
      <c r="AB1074" s="134"/>
      <c r="AC1074" s="134"/>
      <c r="AD1074" s="134"/>
      <c r="AE1074" s="134"/>
      <c r="AF1074" s="134"/>
      <c r="AG1074" s="134"/>
      <c r="AH1074" s="134"/>
      <c r="AI1074" s="134"/>
      <c r="AJ1074" s="134"/>
      <c r="AK1074" s="134"/>
      <c r="AL1074" s="134"/>
      <c r="AM1074" s="134"/>
      <c r="AN1074" s="134"/>
      <c r="AO1074" s="134"/>
      <c r="AP1074" s="134"/>
      <c r="AQ1074" s="134"/>
      <c r="AR1074" s="134"/>
      <c r="AS1074" s="134"/>
      <c r="AT1074" s="134"/>
      <c r="AU1074" s="134"/>
      <c r="AV1074" s="134"/>
      <c r="AW1074" s="134"/>
      <c r="AX1074" s="134"/>
      <c r="AY1074" s="134"/>
      <c r="AZ1074" s="134"/>
      <c r="BA1074" s="134"/>
      <c r="BB1074" s="134"/>
      <c r="BC1074" s="134"/>
      <c r="BD1074" s="134"/>
      <c r="BE1074" s="134"/>
      <c r="BF1074" s="134"/>
      <c r="BG1074" s="134"/>
      <c r="BH1074" s="134"/>
      <c r="BI1074" s="134"/>
      <c r="BJ1074" s="134"/>
      <c r="BK1074" s="134"/>
      <c r="BL1074" s="134"/>
      <c r="BM1074" s="134"/>
    </row>
    <row r="1075" spans="2:65" x14ac:dyDescent="0.25">
      <c r="B1075" s="134"/>
      <c r="C1075" s="134"/>
      <c r="D1075" s="134"/>
      <c r="E1075" s="134"/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  <c r="AA1075" s="134"/>
      <c r="AB1075" s="134"/>
      <c r="AC1075" s="134"/>
      <c r="AD1075" s="134"/>
      <c r="AE1075" s="134"/>
      <c r="AF1075" s="134"/>
      <c r="AG1075" s="134"/>
      <c r="AH1075" s="134"/>
      <c r="AI1075" s="134"/>
      <c r="AJ1075" s="134"/>
      <c r="AK1075" s="134"/>
      <c r="AL1075" s="134"/>
      <c r="AM1075" s="134"/>
      <c r="AN1075" s="134"/>
      <c r="AO1075" s="134"/>
      <c r="AP1075" s="134"/>
      <c r="AQ1075" s="134"/>
      <c r="AR1075" s="134"/>
      <c r="AS1075" s="134"/>
      <c r="AT1075" s="134"/>
      <c r="AU1075" s="134"/>
      <c r="AV1075" s="134"/>
      <c r="AW1075" s="134"/>
      <c r="AX1075" s="134"/>
      <c r="AY1075" s="134"/>
      <c r="AZ1075" s="134"/>
      <c r="BA1075" s="134"/>
      <c r="BB1075" s="134"/>
      <c r="BC1075" s="134"/>
      <c r="BD1075" s="134"/>
      <c r="BE1075" s="134"/>
      <c r="BF1075" s="134"/>
      <c r="BG1075" s="134"/>
      <c r="BH1075" s="134"/>
      <c r="BI1075" s="134"/>
      <c r="BJ1075" s="134"/>
      <c r="BK1075" s="134"/>
      <c r="BL1075" s="134"/>
      <c r="BM1075" s="134"/>
    </row>
    <row r="1076" spans="2:65" x14ac:dyDescent="0.25">
      <c r="B1076" s="134"/>
      <c r="C1076" s="134"/>
      <c r="D1076" s="134"/>
      <c r="E1076" s="134"/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  <c r="AA1076" s="134"/>
      <c r="AB1076" s="134"/>
      <c r="AC1076" s="134"/>
      <c r="AD1076" s="134"/>
      <c r="AE1076" s="134"/>
      <c r="AF1076" s="134"/>
      <c r="AG1076" s="134"/>
      <c r="AH1076" s="134"/>
      <c r="AI1076" s="134"/>
      <c r="AJ1076" s="134"/>
      <c r="AK1076" s="134"/>
      <c r="AL1076" s="134"/>
      <c r="AM1076" s="134"/>
      <c r="AN1076" s="134"/>
      <c r="AO1076" s="134"/>
      <c r="AP1076" s="134"/>
      <c r="AQ1076" s="134"/>
      <c r="AR1076" s="134"/>
      <c r="AS1076" s="134"/>
      <c r="AT1076" s="134"/>
      <c r="AU1076" s="134"/>
      <c r="AV1076" s="134"/>
      <c r="AW1076" s="134"/>
      <c r="AX1076" s="134"/>
      <c r="AY1076" s="134"/>
      <c r="AZ1076" s="134"/>
      <c r="BA1076" s="134"/>
      <c r="BB1076" s="134"/>
      <c r="BC1076" s="134"/>
      <c r="BD1076" s="134"/>
      <c r="BE1076" s="134"/>
      <c r="BF1076" s="134"/>
      <c r="BG1076" s="134"/>
      <c r="BH1076" s="134"/>
      <c r="BI1076" s="134"/>
      <c r="BJ1076" s="134"/>
      <c r="BK1076" s="134"/>
      <c r="BL1076" s="134"/>
      <c r="BM1076" s="134"/>
    </row>
    <row r="1077" spans="2:65" x14ac:dyDescent="0.25">
      <c r="B1077" s="134"/>
      <c r="C1077" s="134"/>
      <c r="D1077" s="134"/>
      <c r="E1077" s="134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  <c r="AA1077" s="134"/>
      <c r="AB1077" s="134"/>
      <c r="AC1077" s="134"/>
      <c r="AD1077" s="134"/>
      <c r="AE1077" s="134"/>
      <c r="AF1077" s="134"/>
      <c r="AG1077" s="134"/>
      <c r="AH1077" s="134"/>
      <c r="AI1077" s="134"/>
      <c r="AJ1077" s="134"/>
      <c r="AK1077" s="134"/>
      <c r="AL1077" s="134"/>
      <c r="AM1077" s="134"/>
      <c r="AN1077" s="134"/>
      <c r="AO1077" s="134"/>
      <c r="AP1077" s="134"/>
      <c r="AQ1077" s="134"/>
      <c r="AR1077" s="134"/>
      <c r="AS1077" s="134"/>
      <c r="AT1077" s="134"/>
      <c r="AU1077" s="134"/>
      <c r="AV1077" s="134"/>
      <c r="AW1077" s="134"/>
      <c r="AX1077" s="134"/>
      <c r="AY1077" s="134"/>
      <c r="AZ1077" s="134"/>
      <c r="BA1077" s="134"/>
      <c r="BB1077" s="134"/>
      <c r="BC1077" s="134"/>
      <c r="BD1077" s="134"/>
      <c r="BE1077" s="134"/>
      <c r="BF1077" s="134"/>
      <c r="BG1077" s="134"/>
      <c r="BH1077" s="134"/>
      <c r="BI1077" s="134"/>
      <c r="BJ1077" s="134"/>
      <c r="BK1077" s="134"/>
      <c r="BL1077" s="134"/>
      <c r="BM1077" s="134"/>
    </row>
    <row r="1078" spans="2:65" x14ac:dyDescent="0.25">
      <c r="B1078" s="134"/>
      <c r="C1078" s="134"/>
      <c r="D1078" s="134"/>
      <c r="E1078" s="134"/>
      <c r="F1078" s="134"/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  <c r="AA1078" s="134"/>
      <c r="AB1078" s="134"/>
      <c r="AC1078" s="134"/>
      <c r="AD1078" s="134"/>
      <c r="AE1078" s="134"/>
      <c r="AF1078" s="134"/>
      <c r="AG1078" s="134"/>
      <c r="AH1078" s="134"/>
      <c r="AI1078" s="134"/>
      <c r="AJ1078" s="134"/>
      <c r="AK1078" s="134"/>
      <c r="AL1078" s="134"/>
      <c r="AM1078" s="134"/>
      <c r="AN1078" s="134"/>
      <c r="AO1078" s="134"/>
      <c r="AP1078" s="134"/>
      <c r="AQ1078" s="134"/>
      <c r="AR1078" s="134"/>
      <c r="AS1078" s="134"/>
      <c r="AT1078" s="134"/>
      <c r="AU1078" s="134"/>
      <c r="AV1078" s="134"/>
      <c r="AW1078" s="134"/>
      <c r="AX1078" s="134"/>
      <c r="AY1078" s="134"/>
      <c r="AZ1078" s="134"/>
      <c r="BA1078" s="134"/>
      <c r="BB1078" s="134"/>
      <c r="BC1078" s="134"/>
      <c r="BD1078" s="134"/>
      <c r="BE1078" s="134"/>
      <c r="BF1078" s="134"/>
      <c r="BG1078" s="134"/>
      <c r="BH1078" s="134"/>
      <c r="BI1078" s="134"/>
      <c r="BJ1078" s="134"/>
      <c r="BK1078" s="134"/>
      <c r="BL1078" s="134"/>
      <c r="BM1078" s="134"/>
    </row>
    <row r="1079" spans="2:65" x14ac:dyDescent="0.25">
      <c r="B1079" s="134"/>
      <c r="C1079" s="134"/>
      <c r="D1079" s="134"/>
      <c r="E1079" s="134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  <c r="AA1079" s="134"/>
      <c r="AB1079" s="134"/>
      <c r="AC1079" s="134"/>
      <c r="AD1079" s="134"/>
      <c r="AE1079" s="134"/>
      <c r="AF1079" s="134"/>
      <c r="AG1079" s="134"/>
      <c r="AH1079" s="134"/>
      <c r="AI1079" s="134"/>
      <c r="AJ1079" s="134"/>
      <c r="AK1079" s="134"/>
      <c r="AL1079" s="134"/>
      <c r="AM1079" s="134"/>
      <c r="AN1079" s="134"/>
      <c r="AO1079" s="134"/>
      <c r="AP1079" s="134"/>
      <c r="AQ1079" s="134"/>
      <c r="AR1079" s="134"/>
      <c r="AS1079" s="134"/>
      <c r="AT1079" s="134"/>
      <c r="AU1079" s="134"/>
      <c r="AV1079" s="134"/>
      <c r="AW1079" s="134"/>
      <c r="AX1079" s="134"/>
      <c r="AY1079" s="134"/>
      <c r="AZ1079" s="134"/>
      <c r="BA1079" s="134"/>
      <c r="BB1079" s="134"/>
      <c r="BC1079" s="134"/>
      <c r="BD1079" s="134"/>
      <c r="BE1079" s="134"/>
      <c r="BF1079" s="134"/>
      <c r="BG1079" s="134"/>
      <c r="BH1079" s="134"/>
      <c r="BI1079" s="134"/>
      <c r="BJ1079" s="134"/>
      <c r="BK1079" s="134"/>
      <c r="BL1079" s="134"/>
      <c r="BM1079" s="134"/>
    </row>
    <row r="1080" spans="2:65" x14ac:dyDescent="0.25">
      <c r="B1080" s="134"/>
      <c r="C1080" s="134"/>
      <c r="D1080" s="134"/>
      <c r="E1080" s="134"/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  <c r="AA1080" s="134"/>
      <c r="AB1080" s="134"/>
      <c r="AC1080" s="134"/>
      <c r="AD1080" s="134"/>
      <c r="AE1080" s="134"/>
      <c r="AF1080" s="134"/>
      <c r="AG1080" s="134"/>
      <c r="AH1080" s="134"/>
      <c r="AI1080" s="134"/>
      <c r="AJ1080" s="134"/>
      <c r="AK1080" s="134"/>
      <c r="AL1080" s="134"/>
      <c r="AM1080" s="134"/>
      <c r="AN1080" s="134"/>
      <c r="AO1080" s="134"/>
      <c r="AP1080" s="134"/>
      <c r="AQ1080" s="134"/>
      <c r="AR1080" s="134"/>
      <c r="AS1080" s="134"/>
      <c r="AT1080" s="134"/>
      <c r="AU1080" s="134"/>
      <c r="AV1080" s="134"/>
      <c r="AW1080" s="134"/>
      <c r="AX1080" s="134"/>
      <c r="AY1080" s="134"/>
      <c r="AZ1080" s="134"/>
      <c r="BA1080" s="134"/>
      <c r="BB1080" s="134"/>
      <c r="BC1080" s="134"/>
      <c r="BD1080" s="134"/>
      <c r="BE1080" s="134"/>
      <c r="BF1080" s="134"/>
      <c r="BG1080" s="134"/>
      <c r="BH1080" s="134"/>
      <c r="BI1080" s="134"/>
      <c r="BJ1080" s="134"/>
      <c r="BK1080" s="134"/>
      <c r="BL1080" s="134"/>
      <c r="BM1080" s="134"/>
    </row>
    <row r="1081" spans="2:65" x14ac:dyDescent="0.25">
      <c r="B1081" s="134"/>
      <c r="C1081" s="134"/>
      <c r="D1081" s="134"/>
      <c r="E1081" s="134"/>
      <c r="F1081" s="134"/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  <c r="AA1081" s="134"/>
      <c r="AB1081" s="134"/>
      <c r="AC1081" s="134"/>
      <c r="AD1081" s="134"/>
      <c r="AE1081" s="134"/>
      <c r="AF1081" s="134"/>
      <c r="AG1081" s="134"/>
      <c r="AH1081" s="134"/>
      <c r="AI1081" s="134"/>
      <c r="AJ1081" s="134"/>
      <c r="AK1081" s="134"/>
      <c r="AL1081" s="134"/>
      <c r="AM1081" s="134"/>
      <c r="AN1081" s="134"/>
      <c r="AO1081" s="134"/>
      <c r="AP1081" s="134"/>
      <c r="AQ1081" s="134"/>
      <c r="AR1081" s="134"/>
      <c r="AS1081" s="134"/>
      <c r="AT1081" s="134"/>
      <c r="AU1081" s="134"/>
      <c r="AV1081" s="134"/>
      <c r="AW1081" s="134"/>
      <c r="AX1081" s="134"/>
      <c r="AY1081" s="134"/>
      <c r="AZ1081" s="134"/>
      <c r="BA1081" s="134"/>
      <c r="BB1081" s="134"/>
      <c r="BC1081" s="134"/>
      <c r="BD1081" s="134"/>
      <c r="BE1081" s="134"/>
      <c r="BF1081" s="134"/>
      <c r="BG1081" s="134"/>
      <c r="BH1081" s="134"/>
      <c r="BI1081" s="134"/>
      <c r="BJ1081" s="134"/>
      <c r="BK1081" s="134"/>
      <c r="BL1081" s="134"/>
      <c r="BM1081" s="134"/>
    </row>
    <row r="1082" spans="2:65" x14ac:dyDescent="0.25">
      <c r="B1082" s="134"/>
      <c r="C1082" s="134"/>
      <c r="D1082" s="134"/>
      <c r="E1082" s="134"/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  <c r="AA1082" s="134"/>
      <c r="AB1082" s="134"/>
      <c r="AC1082" s="134"/>
      <c r="AD1082" s="134"/>
      <c r="AE1082" s="134"/>
      <c r="AF1082" s="134"/>
      <c r="AG1082" s="134"/>
      <c r="AH1082" s="134"/>
      <c r="AI1082" s="134"/>
      <c r="AJ1082" s="134"/>
      <c r="AK1082" s="134"/>
      <c r="AL1082" s="134"/>
      <c r="AM1082" s="134"/>
      <c r="AN1082" s="134"/>
      <c r="AO1082" s="134"/>
      <c r="AP1082" s="134"/>
      <c r="AQ1082" s="134"/>
      <c r="AR1082" s="134"/>
      <c r="AS1082" s="134"/>
      <c r="AT1082" s="134"/>
      <c r="AU1082" s="134"/>
      <c r="AV1082" s="134"/>
      <c r="AW1082" s="134"/>
      <c r="AX1082" s="134"/>
      <c r="AY1082" s="134"/>
      <c r="AZ1082" s="134"/>
      <c r="BA1082" s="134"/>
      <c r="BB1082" s="134"/>
      <c r="BC1082" s="134"/>
      <c r="BD1082" s="134"/>
      <c r="BE1082" s="134"/>
      <c r="BF1082" s="134"/>
      <c r="BG1082" s="134"/>
      <c r="BH1082" s="134"/>
      <c r="BI1082" s="134"/>
      <c r="BJ1082" s="134"/>
      <c r="BK1082" s="134"/>
      <c r="BL1082" s="134"/>
      <c r="BM1082" s="134"/>
    </row>
    <row r="1083" spans="2:65" x14ac:dyDescent="0.25">
      <c r="B1083" s="134"/>
      <c r="C1083" s="134"/>
      <c r="D1083" s="134"/>
      <c r="E1083" s="134"/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  <c r="AA1083" s="134"/>
      <c r="AB1083" s="134"/>
      <c r="AC1083" s="134"/>
      <c r="AD1083" s="134"/>
      <c r="AE1083" s="134"/>
      <c r="AF1083" s="134"/>
      <c r="AG1083" s="134"/>
      <c r="AH1083" s="134"/>
      <c r="AI1083" s="134"/>
      <c r="AJ1083" s="134"/>
      <c r="AK1083" s="134"/>
      <c r="AL1083" s="134"/>
      <c r="AM1083" s="134"/>
      <c r="AN1083" s="134"/>
      <c r="AO1083" s="134"/>
      <c r="AP1083" s="134"/>
      <c r="AQ1083" s="134"/>
      <c r="AR1083" s="134"/>
      <c r="AS1083" s="134"/>
      <c r="AT1083" s="134"/>
      <c r="AU1083" s="134"/>
      <c r="AV1083" s="134"/>
      <c r="AW1083" s="134"/>
      <c r="AX1083" s="134"/>
      <c r="AY1083" s="134"/>
      <c r="AZ1083" s="134"/>
      <c r="BA1083" s="134"/>
      <c r="BB1083" s="134"/>
      <c r="BC1083" s="134"/>
      <c r="BD1083" s="134"/>
      <c r="BE1083" s="134"/>
      <c r="BF1083" s="134"/>
      <c r="BG1083" s="134"/>
      <c r="BH1083" s="134"/>
      <c r="BI1083" s="134"/>
      <c r="BJ1083" s="134"/>
      <c r="BK1083" s="134"/>
      <c r="BL1083" s="134"/>
      <c r="BM1083" s="134"/>
    </row>
    <row r="1084" spans="2:65" x14ac:dyDescent="0.25">
      <c r="B1084" s="134"/>
      <c r="C1084" s="134"/>
      <c r="D1084" s="134"/>
      <c r="E1084" s="134"/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  <c r="AA1084" s="134"/>
      <c r="AB1084" s="134"/>
      <c r="AC1084" s="134"/>
      <c r="AD1084" s="134"/>
      <c r="AE1084" s="134"/>
      <c r="AF1084" s="134"/>
      <c r="AG1084" s="134"/>
      <c r="AH1084" s="134"/>
      <c r="AI1084" s="134"/>
      <c r="AJ1084" s="134"/>
      <c r="AK1084" s="134"/>
      <c r="AL1084" s="134"/>
      <c r="AM1084" s="134"/>
      <c r="AN1084" s="134"/>
      <c r="AO1084" s="134"/>
      <c r="AP1084" s="134"/>
      <c r="AQ1084" s="134"/>
      <c r="AR1084" s="134"/>
      <c r="AS1084" s="134"/>
      <c r="AT1084" s="134"/>
      <c r="AU1084" s="134"/>
      <c r="AV1084" s="134"/>
      <c r="AW1084" s="134"/>
      <c r="AX1084" s="134"/>
      <c r="AY1084" s="134"/>
      <c r="AZ1084" s="134"/>
      <c r="BA1084" s="134"/>
      <c r="BB1084" s="134"/>
      <c r="BC1084" s="134"/>
      <c r="BD1084" s="134"/>
      <c r="BE1084" s="134"/>
      <c r="BF1084" s="134"/>
      <c r="BG1084" s="134"/>
      <c r="BH1084" s="134"/>
      <c r="BI1084" s="134"/>
      <c r="BJ1084" s="134"/>
      <c r="BK1084" s="134"/>
      <c r="BL1084" s="134"/>
      <c r="BM1084" s="134"/>
    </row>
    <row r="1085" spans="2:65" x14ac:dyDescent="0.25">
      <c r="B1085" s="134"/>
      <c r="C1085" s="134"/>
      <c r="D1085" s="134"/>
      <c r="E1085" s="134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  <c r="AA1085" s="134"/>
      <c r="AB1085" s="134"/>
      <c r="AC1085" s="134"/>
      <c r="AD1085" s="134"/>
      <c r="AE1085" s="134"/>
      <c r="AF1085" s="134"/>
      <c r="AG1085" s="134"/>
      <c r="AH1085" s="134"/>
      <c r="AI1085" s="134"/>
      <c r="AJ1085" s="134"/>
      <c r="AK1085" s="134"/>
      <c r="AL1085" s="134"/>
      <c r="AM1085" s="134"/>
      <c r="AN1085" s="134"/>
      <c r="AO1085" s="134"/>
      <c r="AP1085" s="134"/>
      <c r="AQ1085" s="134"/>
      <c r="AR1085" s="134"/>
      <c r="AS1085" s="134"/>
      <c r="AT1085" s="134"/>
      <c r="AU1085" s="134"/>
      <c r="AV1085" s="134"/>
      <c r="AW1085" s="134"/>
      <c r="AX1085" s="134"/>
      <c r="AY1085" s="134"/>
      <c r="AZ1085" s="134"/>
      <c r="BA1085" s="134"/>
      <c r="BB1085" s="134"/>
      <c r="BC1085" s="134"/>
      <c r="BD1085" s="134"/>
      <c r="BE1085" s="134"/>
      <c r="BF1085" s="134"/>
      <c r="BG1085" s="134"/>
      <c r="BH1085" s="134"/>
      <c r="BI1085" s="134"/>
      <c r="BJ1085" s="134"/>
      <c r="BK1085" s="134"/>
      <c r="BL1085" s="134"/>
      <c r="BM1085" s="134"/>
    </row>
    <row r="1086" spans="2:65" x14ac:dyDescent="0.25">
      <c r="B1086" s="134"/>
      <c r="C1086" s="134"/>
      <c r="D1086" s="134"/>
      <c r="E1086" s="134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  <c r="AA1086" s="134"/>
      <c r="AB1086" s="134"/>
      <c r="AC1086" s="134"/>
      <c r="AD1086" s="134"/>
      <c r="AE1086" s="134"/>
      <c r="AF1086" s="134"/>
      <c r="AG1086" s="134"/>
      <c r="AH1086" s="134"/>
      <c r="AI1086" s="134"/>
      <c r="AJ1086" s="134"/>
      <c r="AK1086" s="134"/>
      <c r="AL1086" s="134"/>
      <c r="AM1086" s="134"/>
      <c r="AN1086" s="134"/>
      <c r="AO1086" s="134"/>
      <c r="AP1086" s="134"/>
      <c r="AQ1086" s="134"/>
      <c r="AR1086" s="134"/>
      <c r="AS1086" s="134"/>
      <c r="AT1086" s="134"/>
      <c r="AU1086" s="134"/>
      <c r="AV1086" s="134"/>
      <c r="AW1086" s="134"/>
      <c r="AX1086" s="134"/>
      <c r="AY1086" s="134"/>
      <c r="AZ1086" s="134"/>
      <c r="BA1086" s="134"/>
      <c r="BB1086" s="134"/>
      <c r="BC1086" s="134"/>
      <c r="BD1086" s="134"/>
      <c r="BE1086" s="134"/>
      <c r="BF1086" s="134"/>
      <c r="BG1086" s="134"/>
      <c r="BH1086" s="134"/>
      <c r="BI1086" s="134"/>
      <c r="BJ1086" s="134"/>
      <c r="BK1086" s="134"/>
      <c r="BL1086" s="134"/>
      <c r="BM1086" s="134"/>
    </row>
    <row r="1087" spans="2:65" x14ac:dyDescent="0.25">
      <c r="B1087" s="134"/>
      <c r="C1087" s="134"/>
      <c r="D1087" s="134"/>
      <c r="E1087" s="134"/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  <c r="AA1087" s="134"/>
      <c r="AB1087" s="134"/>
      <c r="AC1087" s="134"/>
      <c r="AD1087" s="134"/>
      <c r="AE1087" s="134"/>
      <c r="AF1087" s="134"/>
      <c r="AG1087" s="134"/>
      <c r="AH1087" s="134"/>
      <c r="AI1087" s="134"/>
      <c r="AJ1087" s="134"/>
      <c r="AK1087" s="134"/>
      <c r="AL1087" s="134"/>
      <c r="AM1087" s="134"/>
      <c r="AN1087" s="134"/>
      <c r="AO1087" s="134"/>
      <c r="AP1087" s="134"/>
      <c r="AQ1087" s="134"/>
      <c r="AR1087" s="134"/>
      <c r="AS1087" s="134"/>
      <c r="AT1087" s="134"/>
      <c r="AU1087" s="134"/>
      <c r="AV1087" s="134"/>
      <c r="AW1087" s="134"/>
      <c r="AX1087" s="134"/>
      <c r="AY1087" s="134"/>
      <c r="AZ1087" s="134"/>
      <c r="BA1087" s="134"/>
      <c r="BB1087" s="134"/>
      <c r="BC1087" s="134"/>
      <c r="BD1087" s="134"/>
      <c r="BE1087" s="134"/>
      <c r="BF1087" s="134"/>
      <c r="BG1087" s="134"/>
      <c r="BH1087" s="134"/>
      <c r="BI1087" s="134"/>
      <c r="BJ1087" s="134"/>
      <c r="BK1087" s="134"/>
      <c r="BL1087" s="134"/>
      <c r="BM1087" s="134"/>
    </row>
    <row r="1088" spans="2:65" x14ac:dyDescent="0.25">
      <c r="B1088" s="134"/>
      <c r="C1088" s="134"/>
      <c r="D1088" s="134"/>
      <c r="E1088" s="134"/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  <c r="AA1088" s="134"/>
      <c r="AB1088" s="134"/>
      <c r="AC1088" s="134"/>
      <c r="AD1088" s="134"/>
      <c r="AE1088" s="134"/>
      <c r="AF1088" s="134"/>
      <c r="AG1088" s="134"/>
      <c r="AH1088" s="134"/>
      <c r="AI1088" s="134"/>
      <c r="AJ1088" s="134"/>
      <c r="AK1088" s="134"/>
      <c r="AL1088" s="134"/>
      <c r="AM1088" s="134"/>
      <c r="AN1088" s="134"/>
      <c r="AO1088" s="134"/>
      <c r="AP1088" s="134"/>
      <c r="AQ1088" s="134"/>
      <c r="AR1088" s="134"/>
      <c r="AS1088" s="134"/>
      <c r="AT1088" s="134"/>
      <c r="AU1088" s="134"/>
      <c r="AV1088" s="134"/>
      <c r="AW1088" s="134"/>
      <c r="AX1088" s="134"/>
      <c r="AY1088" s="134"/>
      <c r="AZ1088" s="134"/>
      <c r="BA1088" s="134"/>
      <c r="BB1088" s="134"/>
      <c r="BC1088" s="134"/>
      <c r="BD1088" s="134"/>
      <c r="BE1088" s="134"/>
      <c r="BF1088" s="134"/>
      <c r="BG1088" s="134"/>
      <c r="BH1088" s="134"/>
      <c r="BI1088" s="134"/>
      <c r="BJ1088" s="134"/>
      <c r="BK1088" s="134"/>
      <c r="BL1088" s="134"/>
      <c r="BM1088" s="134"/>
    </row>
    <row r="1089" spans="2:65" x14ac:dyDescent="0.25">
      <c r="B1089" s="134"/>
      <c r="C1089" s="134"/>
      <c r="D1089" s="134"/>
      <c r="E1089" s="134"/>
      <c r="F1089" s="134"/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  <c r="AA1089" s="134"/>
      <c r="AB1089" s="134"/>
      <c r="AC1089" s="134"/>
      <c r="AD1089" s="134"/>
      <c r="AE1089" s="134"/>
      <c r="AF1089" s="134"/>
      <c r="AG1089" s="134"/>
      <c r="AH1089" s="134"/>
      <c r="AI1089" s="134"/>
      <c r="AJ1089" s="134"/>
      <c r="AK1089" s="134"/>
      <c r="AL1089" s="134"/>
      <c r="AM1089" s="134"/>
      <c r="AN1089" s="134"/>
      <c r="AO1089" s="134"/>
      <c r="AP1089" s="134"/>
      <c r="AQ1089" s="134"/>
      <c r="AR1089" s="134"/>
      <c r="AS1089" s="134"/>
      <c r="AT1089" s="134"/>
      <c r="AU1089" s="134"/>
      <c r="AV1089" s="134"/>
      <c r="AW1089" s="134"/>
      <c r="AX1089" s="134"/>
      <c r="AY1089" s="134"/>
      <c r="AZ1089" s="134"/>
      <c r="BA1089" s="134"/>
      <c r="BB1089" s="134"/>
      <c r="BC1089" s="134"/>
      <c r="BD1089" s="134"/>
      <c r="BE1089" s="134"/>
      <c r="BF1089" s="134"/>
      <c r="BG1089" s="134"/>
      <c r="BH1089" s="134"/>
      <c r="BI1089" s="134"/>
      <c r="BJ1089" s="134"/>
      <c r="BK1089" s="134"/>
      <c r="BL1089" s="134"/>
      <c r="BM1089" s="134"/>
    </row>
    <row r="1090" spans="2:65" x14ac:dyDescent="0.25">
      <c r="B1090" s="134"/>
      <c r="C1090" s="134"/>
      <c r="D1090" s="134"/>
      <c r="E1090" s="134"/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  <c r="AA1090" s="134"/>
      <c r="AB1090" s="134"/>
      <c r="AC1090" s="134"/>
      <c r="AD1090" s="134"/>
      <c r="AE1090" s="134"/>
      <c r="AF1090" s="134"/>
      <c r="AG1090" s="134"/>
      <c r="AH1090" s="134"/>
      <c r="AI1090" s="134"/>
      <c r="AJ1090" s="134"/>
      <c r="AK1090" s="134"/>
      <c r="AL1090" s="134"/>
      <c r="AM1090" s="134"/>
      <c r="AN1090" s="134"/>
      <c r="AO1090" s="134"/>
      <c r="AP1090" s="134"/>
      <c r="AQ1090" s="134"/>
      <c r="AR1090" s="134"/>
      <c r="AS1090" s="134"/>
      <c r="AT1090" s="134"/>
      <c r="AU1090" s="134"/>
      <c r="AV1090" s="134"/>
      <c r="AW1090" s="134"/>
      <c r="AX1090" s="134"/>
      <c r="AY1090" s="134"/>
      <c r="AZ1090" s="134"/>
      <c r="BA1090" s="134"/>
      <c r="BB1090" s="134"/>
      <c r="BC1090" s="134"/>
      <c r="BD1090" s="134"/>
      <c r="BE1090" s="134"/>
      <c r="BF1090" s="134"/>
      <c r="BG1090" s="134"/>
      <c r="BH1090" s="134"/>
      <c r="BI1090" s="134"/>
      <c r="BJ1090" s="134"/>
      <c r="BK1090" s="134"/>
      <c r="BL1090" s="134"/>
      <c r="BM1090" s="134"/>
    </row>
    <row r="1091" spans="2:65" x14ac:dyDescent="0.25">
      <c r="B1091" s="134"/>
      <c r="C1091" s="134"/>
      <c r="D1091" s="134"/>
      <c r="E1091" s="134"/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  <c r="AA1091" s="134"/>
      <c r="AB1091" s="134"/>
      <c r="AC1091" s="134"/>
      <c r="AD1091" s="134"/>
      <c r="AE1091" s="134"/>
      <c r="AF1091" s="134"/>
      <c r="AG1091" s="134"/>
      <c r="AH1091" s="134"/>
      <c r="AI1091" s="134"/>
      <c r="AJ1091" s="134"/>
      <c r="AK1091" s="134"/>
      <c r="AL1091" s="134"/>
      <c r="AM1091" s="134"/>
      <c r="AN1091" s="134"/>
      <c r="AO1091" s="134"/>
      <c r="AP1091" s="134"/>
      <c r="AQ1091" s="134"/>
      <c r="AR1091" s="134"/>
      <c r="AS1091" s="134"/>
      <c r="AT1091" s="134"/>
      <c r="AU1091" s="134"/>
      <c r="AV1091" s="134"/>
      <c r="AW1091" s="134"/>
      <c r="AX1091" s="134"/>
      <c r="AY1091" s="134"/>
      <c r="AZ1091" s="134"/>
      <c r="BA1091" s="134"/>
      <c r="BB1091" s="134"/>
      <c r="BC1091" s="134"/>
      <c r="BD1091" s="134"/>
      <c r="BE1091" s="134"/>
      <c r="BF1091" s="134"/>
      <c r="BG1091" s="134"/>
      <c r="BH1091" s="134"/>
      <c r="BI1091" s="134"/>
      <c r="BJ1091" s="134"/>
      <c r="BK1091" s="134"/>
      <c r="BL1091" s="134"/>
      <c r="BM1091" s="134"/>
    </row>
    <row r="1092" spans="2:65" x14ac:dyDescent="0.25">
      <c r="B1092" s="134"/>
      <c r="C1092" s="134"/>
      <c r="D1092" s="134"/>
      <c r="E1092" s="134"/>
      <c r="F1092" s="134"/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  <c r="AA1092" s="134"/>
      <c r="AB1092" s="134"/>
      <c r="AC1092" s="134"/>
      <c r="AD1092" s="134"/>
      <c r="AE1092" s="134"/>
      <c r="AF1092" s="134"/>
      <c r="AG1092" s="134"/>
      <c r="AH1092" s="134"/>
      <c r="AI1092" s="134"/>
      <c r="AJ1092" s="134"/>
      <c r="AK1092" s="134"/>
      <c r="AL1092" s="134"/>
      <c r="AM1092" s="134"/>
      <c r="AN1092" s="134"/>
      <c r="AO1092" s="134"/>
      <c r="AP1092" s="134"/>
      <c r="AQ1092" s="134"/>
      <c r="AR1092" s="134"/>
      <c r="AS1092" s="134"/>
      <c r="AT1092" s="134"/>
      <c r="AU1092" s="134"/>
      <c r="AV1092" s="134"/>
      <c r="AW1092" s="134"/>
      <c r="AX1092" s="134"/>
      <c r="AY1092" s="134"/>
      <c r="AZ1092" s="134"/>
      <c r="BA1092" s="134"/>
      <c r="BB1092" s="134"/>
      <c r="BC1092" s="134"/>
      <c r="BD1092" s="134"/>
      <c r="BE1092" s="134"/>
      <c r="BF1092" s="134"/>
      <c r="BG1092" s="134"/>
      <c r="BH1092" s="134"/>
      <c r="BI1092" s="134"/>
      <c r="BJ1092" s="134"/>
      <c r="BK1092" s="134"/>
      <c r="BL1092" s="134"/>
      <c r="BM1092" s="134"/>
    </row>
    <row r="1093" spans="2:65" x14ac:dyDescent="0.25">
      <c r="B1093" s="134"/>
      <c r="C1093" s="134"/>
      <c r="D1093" s="134"/>
      <c r="E1093" s="134"/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  <c r="AA1093" s="134"/>
      <c r="AB1093" s="134"/>
      <c r="AC1093" s="134"/>
      <c r="AD1093" s="134"/>
      <c r="AE1093" s="134"/>
      <c r="AF1093" s="134"/>
      <c r="AG1093" s="134"/>
      <c r="AH1093" s="134"/>
      <c r="AI1093" s="134"/>
      <c r="AJ1093" s="134"/>
      <c r="AK1093" s="134"/>
      <c r="AL1093" s="134"/>
      <c r="AM1093" s="134"/>
      <c r="AN1093" s="134"/>
      <c r="AO1093" s="134"/>
      <c r="AP1093" s="134"/>
      <c r="AQ1093" s="134"/>
      <c r="AR1093" s="134"/>
      <c r="AS1093" s="134"/>
      <c r="AT1093" s="134"/>
      <c r="AU1093" s="134"/>
      <c r="AV1093" s="134"/>
      <c r="AW1093" s="134"/>
      <c r="AX1093" s="134"/>
      <c r="AY1093" s="134"/>
      <c r="AZ1093" s="134"/>
      <c r="BA1093" s="134"/>
      <c r="BB1093" s="134"/>
      <c r="BC1093" s="134"/>
      <c r="BD1093" s="134"/>
      <c r="BE1093" s="134"/>
      <c r="BF1093" s="134"/>
      <c r="BG1093" s="134"/>
      <c r="BH1093" s="134"/>
      <c r="BI1093" s="134"/>
      <c r="BJ1093" s="134"/>
      <c r="BK1093" s="134"/>
      <c r="BL1093" s="134"/>
      <c r="BM1093" s="134"/>
    </row>
    <row r="1094" spans="2:65" x14ac:dyDescent="0.25">
      <c r="B1094" s="134"/>
      <c r="C1094" s="134"/>
      <c r="D1094" s="134"/>
      <c r="E1094" s="134"/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  <c r="AA1094" s="134"/>
      <c r="AB1094" s="134"/>
      <c r="AC1094" s="134"/>
      <c r="AD1094" s="134"/>
      <c r="AE1094" s="134"/>
      <c r="AF1094" s="134"/>
      <c r="AG1094" s="134"/>
      <c r="AH1094" s="134"/>
      <c r="AI1094" s="134"/>
      <c r="AJ1094" s="134"/>
      <c r="AK1094" s="134"/>
      <c r="AL1094" s="134"/>
      <c r="AM1094" s="134"/>
      <c r="AN1094" s="134"/>
      <c r="AO1094" s="134"/>
      <c r="AP1094" s="134"/>
      <c r="AQ1094" s="134"/>
      <c r="AR1094" s="134"/>
      <c r="AS1094" s="134"/>
      <c r="AT1094" s="134"/>
      <c r="AU1094" s="134"/>
      <c r="AV1094" s="134"/>
      <c r="AW1094" s="134"/>
      <c r="AX1094" s="134"/>
      <c r="AY1094" s="134"/>
      <c r="AZ1094" s="134"/>
      <c r="BA1094" s="134"/>
      <c r="BB1094" s="134"/>
      <c r="BC1094" s="134"/>
      <c r="BD1094" s="134"/>
      <c r="BE1094" s="134"/>
      <c r="BF1094" s="134"/>
      <c r="BG1094" s="134"/>
      <c r="BH1094" s="134"/>
      <c r="BI1094" s="134"/>
      <c r="BJ1094" s="134"/>
      <c r="BK1094" s="134"/>
      <c r="BL1094" s="134"/>
      <c r="BM1094" s="134"/>
    </row>
    <row r="1095" spans="2:65" x14ac:dyDescent="0.25">
      <c r="B1095" s="134"/>
      <c r="C1095" s="134"/>
      <c r="D1095" s="134"/>
      <c r="E1095" s="134"/>
      <c r="F1095" s="134"/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  <c r="AA1095" s="134"/>
      <c r="AB1095" s="134"/>
      <c r="AC1095" s="134"/>
      <c r="AD1095" s="134"/>
      <c r="AE1095" s="134"/>
      <c r="AF1095" s="134"/>
      <c r="AG1095" s="134"/>
      <c r="AH1095" s="134"/>
      <c r="AI1095" s="134"/>
      <c r="AJ1095" s="134"/>
      <c r="AK1095" s="134"/>
      <c r="AL1095" s="134"/>
      <c r="AM1095" s="134"/>
      <c r="AN1095" s="134"/>
      <c r="AO1095" s="134"/>
      <c r="AP1095" s="134"/>
      <c r="AQ1095" s="134"/>
      <c r="AR1095" s="134"/>
      <c r="AS1095" s="134"/>
      <c r="AT1095" s="134"/>
      <c r="AU1095" s="134"/>
      <c r="AV1095" s="134"/>
      <c r="AW1095" s="134"/>
      <c r="AX1095" s="134"/>
      <c r="AY1095" s="134"/>
      <c r="AZ1095" s="134"/>
      <c r="BA1095" s="134"/>
      <c r="BB1095" s="134"/>
      <c r="BC1095" s="134"/>
      <c r="BD1095" s="134"/>
      <c r="BE1095" s="134"/>
      <c r="BF1095" s="134"/>
      <c r="BG1095" s="134"/>
      <c r="BH1095" s="134"/>
      <c r="BI1095" s="134"/>
      <c r="BJ1095" s="134"/>
      <c r="BK1095" s="134"/>
      <c r="BL1095" s="134"/>
      <c r="BM1095" s="134"/>
    </row>
    <row r="1096" spans="2:65" x14ac:dyDescent="0.25">
      <c r="B1096" s="134"/>
      <c r="C1096" s="134"/>
      <c r="D1096" s="134"/>
      <c r="E1096" s="134"/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  <c r="AA1096" s="134"/>
      <c r="AB1096" s="134"/>
      <c r="AC1096" s="134"/>
      <c r="AD1096" s="134"/>
      <c r="AE1096" s="134"/>
      <c r="AF1096" s="134"/>
      <c r="AG1096" s="134"/>
      <c r="AH1096" s="134"/>
      <c r="AI1096" s="134"/>
      <c r="AJ1096" s="134"/>
      <c r="AK1096" s="134"/>
      <c r="AL1096" s="134"/>
      <c r="AM1096" s="134"/>
      <c r="AN1096" s="134"/>
      <c r="AO1096" s="134"/>
      <c r="AP1096" s="134"/>
      <c r="AQ1096" s="134"/>
      <c r="AR1096" s="134"/>
      <c r="AS1096" s="134"/>
      <c r="AT1096" s="134"/>
      <c r="AU1096" s="134"/>
      <c r="AV1096" s="134"/>
      <c r="AW1096" s="134"/>
      <c r="AX1096" s="134"/>
      <c r="AY1096" s="134"/>
      <c r="AZ1096" s="134"/>
      <c r="BA1096" s="134"/>
      <c r="BB1096" s="134"/>
      <c r="BC1096" s="134"/>
      <c r="BD1096" s="134"/>
      <c r="BE1096" s="134"/>
      <c r="BF1096" s="134"/>
      <c r="BG1096" s="134"/>
      <c r="BH1096" s="134"/>
      <c r="BI1096" s="134"/>
      <c r="BJ1096" s="134"/>
      <c r="BK1096" s="134"/>
      <c r="BL1096" s="134"/>
      <c r="BM1096" s="134"/>
    </row>
    <row r="1097" spans="2:65" x14ac:dyDescent="0.25">
      <c r="B1097" s="134"/>
      <c r="C1097" s="134"/>
      <c r="D1097" s="134"/>
      <c r="E1097" s="134"/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  <c r="AA1097" s="134"/>
      <c r="AB1097" s="134"/>
      <c r="AC1097" s="134"/>
      <c r="AD1097" s="134"/>
      <c r="AE1097" s="134"/>
      <c r="AF1097" s="134"/>
      <c r="AG1097" s="134"/>
      <c r="AH1097" s="134"/>
      <c r="AI1097" s="134"/>
      <c r="AJ1097" s="134"/>
      <c r="AK1097" s="134"/>
      <c r="AL1097" s="134"/>
      <c r="AM1097" s="134"/>
      <c r="AN1097" s="134"/>
      <c r="AO1097" s="134"/>
      <c r="AP1097" s="134"/>
      <c r="AQ1097" s="134"/>
      <c r="AR1097" s="134"/>
      <c r="AS1097" s="134"/>
      <c r="AT1097" s="134"/>
      <c r="AU1097" s="134"/>
      <c r="AV1097" s="134"/>
      <c r="AW1097" s="134"/>
      <c r="AX1097" s="134"/>
      <c r="AY1097" s="134"/>
      <c r="AZ1097" s="134"/>
      <c r="BA1097" s="134"/>
      <c r="BB1097" s="134"/>
      <c r="BC1097" s="134"/>
      <c r="BD1097" s="134"/>
      <c r="BE1097" s="134"/>
      <c r="BF1097" s="134"/>
      <c r="BG1097" s="134"/>
      <c r="BH1097" s="134"/>
      <c r="BI1097" s="134"/>
      <c r="BJ1097" s="134"/>
      <c r="BK1097" s="134"/>
      <c r="BL1097" s="134"/>
      <c r="BM1097" s="134"/>
    </row>
    <row r="1098" spans="2:65" x14ac:dyDescent="0.25">
      <c r="B1098" s="134"/>
      <c r="C1098" s="134"/>
      <c r="D1098" s="134"/>
      <c r="E1098" s="134"/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  <c r="AA1098" s="134"/>
      <c r="AB1098" s="134"/>
      <c r="AC1098" s="134"/>
      <c r="AD1098" s="134"/>
      <c r="AE1098" s="134"/>
      <c r="AF1098" s="134"/>
      <c r="AG1098" s="134"/>
      <c r="AH1098" s="134"/>
      <c r="AI1098" s="134"/>
      <c r="AJ1098" s="134"/>
      <c r="AK1098" s="134"/>
      <c r="AL1098" s="134"/>
      <c r="AM1098" s="134"/>
      <c r="AN1098" s="134"/>
      <c r="AO1098" s="134"/>
      <c r="AP1098" s="134"/>
      <c r="AQ1098" s="134"/>
      <c r="AR1098" s="134"/>
      <c r="AS1098" s="134"/>
      <c r="AT1098" s="134"/>
      <c r="AU1098" s="134"/>
      <c r="AV1098" s="134"/>
      <c r="AW1098" s="134"/>
      <c r="AX1098" s="134"/>
      <c r="AY1098" s="134"/>
      <c r="AZ1098" s="134"/>
      <c r="BA1098" s="134"/>
      <c r="BB1098" s="134"/>
      <c r="BC1098" s="134"/>
      <c r="BD1098" s="134"/>
      <c r="BE1098" s="134"/>
      <c r="BF1098" s="134"/>
      <c r="BG1098" s="134"/>
      <c r="BH1098" s="134"/>
      <c r="BI1098" s="134"/>
      <c r="BJ1098" s="134"/>
      <c r="BK1098" s="134"/>
      <c r="BL1098" s="134"/>
      <c r="BM1098" s="134"/>
    </row>
    <row r="1099" spans="2:65" x14ac:dyDescent="0.25">
      <c r="B1099" s="134"/>
      <c r="C1099" s="134"/>
      <c r="D1099" s="134"/>
      <c r="E1099" s="134"/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  <c r="AA1099" s="134"/>
      <c r="AB1099" s="134"/>
      <c r="AC1099" s="134"/>
      <c r="AD1099" s="134"/>
      <c r="AE1099" s="134"/>
      <c r="AF1099" s="134"/>
      <c r="AG1099" s="134"/>
      <c r="AH1099" s="134"/>
      <c r="AI1099" s="134"/>
      <c r="AJ1099" s="134"/>
      <c r="AK1099" s="134"/>
      <c r="AL1099" s="134"/>
      <c r="AM1099" s="134"/>
      <c r="AN1099" s="134"/>
      <c r="AO1099" s="134"/>
      <c r="AP1099" s="134"/>
      <c r="AQ1099" s="134"/>
      <c r="AR1099" s="134"/>
      <c r="AS1099" s="134"/>
      <c r="AT1099" s="134"/>
      <c r="AU1099" s="134"/>
      <c r="AV1099" s="134"/>
      <c r="AW1099" s="134"/>
      <c r="AX1099" s="134"/>
      <c r="AY1099" s="134"/>
      <c r="AZ1099" s="134"/>
      <c r="BA1099" s="134"/>
      <c r="BB1099" s="134"/>
      <c r="BC1099" s="134"/>
      <c r="BD1099" s="134"/>
      <c r="BE1099" s="134"/>
      <c r="BF1099" s="134"/>
      <c r="BG1099" s="134"/>
      <c r="BH1099" s="134"/>
      <c r="BI1099" s="134"/>
      <c r="BJ1099" s="134"/>
      <c r="BK1099" s="134"/>
      <c r="BL1099" s="134"/>
      <c r="BM1099" s="134"/>
    </row>
    <row r="1100" spans="2:65" x14ac:dyDescent="0.25">
      <c r="B1100" s="134"/>
      <c r="C1100" s="134"/>
      <c r="D1100" s="134"/>
      <c r="E1100" s="134"/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  <c r="AA1100" s="134"/>
      <c r="AB1100" s="134"/>
      <c r="AC1100" s="134"/>
      <c r="AD1100" s="134"/>
      <c r="AE1100" s="134"/>
      <c r="AF1100" s="134"/>
      <c r="AG1100" s="134"/>
      <c r="AH1100" s="134"/>
      <c r="AI1100" s="134"/>
      <c r="AJ1100" s="134"/>
      <c r="AK1100" s="134"/>
      <c r="AL1100" s="134"/>
      <c r="AM1100" s="134"/>
      <c r="AN1100" s="134"/>
      <c r="AO1100" s="134"/>
      <c r="AP1100" s="134"/>
      <c r="AQ1100" s="134"/>
      <c r="AR1100" s="134"/>
      <c r="AS1100" s="134"/>
      <c r="AT1100" s="134"/>
      <c r="AU1100" s="134"/>
      <c r="AV1100" s="134"/>
      <c r="AW1100" s="134"/>
      <c r="AX1100" s="134"/>
      <c r="AY1100" s="134"/>
      <c r="AZ1100" s="134"/>
      <c r="BA1100" s="134"/>
      <c r="BB1100" s="134"/>
      <c r="BC1100" s="134"/>
      <c r="BD1100" s="134"/>
      <c r="BE1100" s="134"/>
      <c r="BF1100" s="134"/>
      <c r="BG1100" s="134"/>
      <c r="BH1100" s="134"/>
      <c r="BI1100" s="134"/>
      <c r="BJ1100" s="134"/>
      <c r="BK1100" s="134"/>
      <c r="BL1100" s="134"/>
      <c r="BM1100" s="134"/>
    </row>
    <row r="1101" spans="2:65" x14ac:dyDescent="0.25">
      <c r="B1101" s="134"/>
      <c r="C1101" s="134"/>
      <c r="D1101" s="134"/>
      <c r="E1101" s="134"/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  <c r="AA1101" s="134"/>
      <c r="AB1101" s="134"/>
      <c r="AC1101" s="134"/>
      <c r="AD1101" s="134"/>
      <c r="AE1101" s="134"/>
      <c r="AF1101" s="134"/>
      <c r="AG1101" s="134"/>
      <c r="AH1101" s="134"/>
      <c r="AI1101" s="134"/>
      <c r="AJ1101" s="134"/>
      <c r="AK1101" s="134"/>
      <c r="AL1101" s="134"/>
      <c r="AM1101" s="134"/>
      <c r="AN1101" s="134"/>
      <c r="AO1101" s="134"/>
      <c r="AP1101" s="134"/>
      <c r="AQ1101" s="134"/>
      <c r="AR1101" s="134"/>
      <c r="AS1101" s="134"/>
      <c r="AT1101" s="134"/>
      <c r="AU1101" s="134"/>
      <c r="AV1101" s="134"/>
      <c r="AW1101" s="134"/>
      <c r="AX1101" s="134"/>
      <c r="AY1101" s="134"/>
      <c r="AZ1101" s="134"/>
      <c r="BA1101" s="134"/>
      <c r="BB1101" s="134"/>
      <c r="BC1101" s="134"/>
      <c r="BD1101" s="134"/>
      <c r="BE1101" s="134"/>
      <c r="BF1101" s="134"/>
      <c r="BG1101" s="134"/>
      <c r="BH1101" s="134"/>
      <c r="BI1101" s="134"/>
      <c r="BJ1101" s="134"/>
      <c r="BK1101" s="134"/>
      <c r="BL1101" s="134"/>
      <c r="BM1101" s="134"/>
    </row>
    <row r="1102" spans="2:65" x14ac:dyDescent="0.25">
      <c r="B1102" s="134"/>
      <c r="C1102" s="134"/>
      <c r="D1102" s="134"/>
      <c r="E1102" s="134"/>
      <c r="F1102" s="134"/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  <c r="AA1102" s="134"/>
      <c r="AB1102" s="134"/>
      <c r="AC1102" s="134"/>
      <c r="AD1102" s="134"/>
      <c r="AE1102" s="134"/>
      <c r="AF1102" s="134"/>
      <c r="AG1102" s="134"/>
      <c r="AH1102" s="134"/>
      <c r="AI1102" s="134"/>
      <c r="AJ1102" s="134"/>
      <c r="AK1102" s="134"/>
      <c r="AL1102" s="134"/>
      <c r="AM1102" s="134"/>
      <c r="AN1102" s="134"/>
      <c r="AO1102" s="134"/>
      <c r="AP1102" s="134"/>
      <c r="AQ1102" s="134"/>
      <c r="AR1102" s="134"/>
      <c r="AS1102" s="134"/>
      <c r="AT1102" s="134"/>
      <c r="AU1102" s="134"/>
      <c r="AV1102" s="134"/>
      <c r="AW1102" s="134"/>
      <c r="AX1102" s="134"/>
      <c r="AY1102" s="134"/>
      <c r="AZ1102" s="134"/>
      <c r="BA1102" s="134"/>
      <c r="BB1102" s="134"/>
      <c r="BC1102" s="134"/>
      <c r="BD1102" s="134"/>
      <c r="BE1102" s="134"/>
      <c r="BF1102" s="134"/>
      <c r="BG1102" s="134"/>
      <c r="BH1102" s="134"/>
      <c r="BI1102" s="134"/>
      <c r="BJ1102" s="134"/>
      <c r="BK1102" s="134"/>
      <c r="BL1102" s="134"/>
      <c r="BM1102" s="134"/>
    </row>
    <row r="1103" spans="2:65" x14ac:dyDescent="0.25">
      <c r="B1103" s="134"/>
      <c r="C1103" s="134"/>
      <c r="D1103" s="134"/>
      <c r="E1103" s="134"/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  <c r="AA1103" s="134"/>
      <c r="AB1103" s="134"/>
      <c r="AC1103" s="134"/>
      <c r="AD1103" s="134"/>
      <c r="AE1103" s="134"/>
      <c r="AF1103" s="134"/>
      <c r="AG1103" s="134"/>
      <c r="AH1103" s="134"/>
      <c r="AI1103" s="134"/>
      <c r="AJ1103" s="134"/>
      <c r="AK1103" s="134"/>
      <c r="AL1103" s="134"/>
      <c r="AM1103" s="134"/>
      <c r="AN1103" s="134"/>
      <c r="AO1103" s="134"/>
      <c r="AP1103" s="134"/>
      <c r="AQ1103" s="134"/>
      <c r="AR1103" s="134"/>
      <c r="AS1103" s="134"/>
      <c r="AT1103" s="134"/>
      <c r="AU1103" s="134"/>
      <c r="AV1103" s="134"/>
      <c r="AW1103" s="134"/>
      <c r="AX1103" s="134"/>
      <c r="AY1103" s="134"/>
      <c r="AZ1103" s="134"/>
      <c r="BA1103" s="134"/>
      <c r="BB1103" s="134"/>
      <c r="BC1103" s="134"/>
      <c r="BD1103" s="134"/>
      <c r="BE1103" s="134"/>
      <c r="BF1103" s="134"/>
      <c r="BG1103" s="134"/>
      <c r="BH1103" s="134"/>
      <c r="BI1103" s="134"/>
      <c r="BJ1103" s="134"/>
      <c r="BK1103" s="134"/>
      <c r="BL1103" s="134"/>
      <c r="BM1103" s="134"/>
    </row>
    <row r="1104" spans="2:65" x14ac:dyDescent="0.25">
      <c r="B1104" s="134"/>
      <c r="C1104" s="134"/>
      <c r="D1104" s="134"/>
      <c r="E1104" s="134"/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  <c r="AA1104" s="134"/>
      <c r="AB1104" s="134"/>
      <c r="AC1104" s="134"/>
      <c r="AD1104" s="134"/>
      <c r="AE1104" s="134"/>
      <c r="AF1104" s="134"/>
      <c r="AG1104" s="134"/>
      <c r="AH1104" s="134"/>
      <c r="AI1104" s="134"/>
      <c r="AJ1104" s="134"/>
      <c r="AK1104" s="134"/>
      <c r="AL1104" s="134"/>
      <c r="AM1104" s="134"/>
      <c r="AN1104" s="134"/>
      <c r="AO1104" s="134"/>
      <c r="AP1104" s="134"/>
      <c r="AQ1104" s="134"/>
      <c r="AR1104" s="134"/>
      <c r="AS1104" s="134"/>
      <c r="AT1104" s="134"/>
      <c r="AU1104" s="134"/>
      <c r="AV1104" s="134"/>
      <c r="AW1104" s="134"/>
      <c r="AX1104" s="134"/>
      <c r="AY1104" s="134"/>
      <c r="AZ1104" s="134"/>
      <c r="BA1104" s="134"/>
      <c r="BB1104" s="134"/>
      <c r="BC1104" s="134"/>
      <c r="BD1104" s="134"/>
      <c r="BE1104" s="134"/>
      <c r="BF1104" s="134"/>
      <c r="BG1104" s="134"/>
      <c r="BH1104" s="134"/>
      <c r="BI1104" s="134"/>
      <c r="BJ1104" s="134"/>
      <c r="BK1104" s="134"/>
      <c r="BL1104" s="134"/>
      <c r="BM1104" s="134"/>
    </row>
    <row r="1105" spans="2:65" x14ac:dyDescent="0.25">
      <c r="B1105" s="134"/>
      <c r="C1105" s="134"/>
      <c r="D1105" s="134"/>
      <c r="E1105" s="134"/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  <c r="AA1105" s="134"/>
      <c r="AB1105" s="134"/>
      <c r="AC1105" s="134"/>
      <c r="AD1105" s="134"/>
      <c r="AE1105" s="134"/>
      <c r="AF1105" s="134"/>
      <c r="AG1105" s="134"/>
      <c r="AH1105" s="134"/>
      <c r="AI1105" s="134"/>
      <c r="AJ1105" s="134"/>
      <c r="AK1105" s="134"/>
      <c r="AL1105" s="134"/>
      <c r="AM1105" s="134"/>
      <c r="AN1105" s="134"/>
      <c r="AO1105" s="134"/>
      <c r="AP1105" s="134"/>
      <c r="AQ1105" s="134"/>
      <c r="AR1105" s="134"/>
      <c r="AS1105" s="134"/>
      <c r="AT1105" s="134"/>
      <c r="AU1105" s="134"/>
      <c r="AV1105" s="134"/>
      <c r="AW1105" s="134"/>
      <c r="AX1105" s="134"/>
      <c r="AY1105" s="134"/>
      <c r="AZ1105" s="134"/>
      <c r="BA1105" s="134"/>
      <c r="BB1105" s="134"/>
      <c r="BC1105" s="134"/>
      <c r="BD1105" s="134"/>
      <c r="BE1105" s="134"/>
      <c r="BF1105" s="134"/>
      <c r="BG1105" s="134"/>
      <c r="BH1105" s="134"/>
      <c r="BI1105" s="134"/>
      <c r="BJ1105" s="134"/>
      <c r="BK1105" s="134"/>
      <c r="BL1105" s="134"/>
      <c r="BM1105" s="134"/>
    </row>
    <row r="1106" spans="2:65" x14ac:dyDescent="0.25">
      <c r="B1106" s="134"/>
      <c r="C1106" s="134"/>
      <c r="D1106" s="134"/>
      <c r="E1106" s="134"/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  <c r="AA1106" s="134"/>
      <c r="AB1106" s="134"/>
      <c r="AC1106" s="134"/>
      <c r="AD1106" s="134"/>
      <c r="AE1106" s="134"/>
      <c r="AF1106" s="134"/>
      <c r="AG1106" s="134"/>
      <c r="AH1106" s="134"/>
      <c r="AI1106" s="134"/>
      <c r="AJ1106" s="134"/>
      <c r="AK1106" s="134"/>
      <c r="AL1106" s="134"/>
      <c r="AM1106" s="134"/>
      <c r="AN1106" s="134"/>
      <c r="AO1106" s="134"/>
      <c r="AP1106" s="134"/>
      <c r="AQ1106" s="134"/>
      <c r="AR1106" s="134"/>
      <c r="AS1106" s="134"/>
      <c r="AT1106" s="134"/>
      <c r="AU1106" s="134"/>
      <c r="AV1106" s="134"/>
      <c r="AW1106" s="134"/>
      <c r="AX1106" s="134"/>
      <c r="AY1106" s="134"/>
      <c r="AZ1106" s="134"/>
      <c r="BA1106" s="134"/>
      <c r="BB1106" s="134"/>
      <c r="BC1106" s="134"/>
      <c r="BD1106" s="134"/>
      <c r="BE1106" s="134"/>
      <c r="BF1106" s="134"/>
      <c r="BG1106" s="134"/>
      <c r="BH1106" s="134"/>
      <c r="BI1106" s="134"/>
      <c r="BJ1106" s="134"/>
      <c r="BK1106" s="134"/>
      <c r="BL1106" s="134"/>
      <c r="BM1106" s="134"/>
    </row>
    <row r="1107" spans="2:65" x14ac:dyDescent="0.25">
      <c r="B1107" s="134"/>
      <c r="C1107" s="134"/>
      <c r="D1107" s="134"/>
      <c r="E1107" s="134"/>
      <c r="F1107" s="134"/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  <c r="AA1107" s="134"/>
      <c r="AB1107" s="134"/>
      <c r="AC1107" s="134"/>
      <c r="AD1107" s="134"/>
      <c r="AE1107" s="134"/>
      <c r="AF1107" s="134"/>
      <c r="AG1107" s="134"/>
      <c r="AH1107" s="134"/>
      <c r="AI1107" s="134"/>
      <c r="AJ1107" s="134"/>
      <c r="AK1107" s="134"/>
      <c r="AL1107" s="134"/>
      <c r="AM1107" s="134"/>
      <c r="AN1107" s="134"/>
      <c r="AO1107" s="134"/>
      <c r="AP1107" s="134"/>
      <c r="AQ1107" s="134"/>
      <c r="AR1107" s="134"/>
      <c r="AS1107" s="134"/>
      <c r="AT1107" s="134"/>
      <c r="AU1107" s="134"/>
      <c r="AV1107" s="134"/>
      <c r="AW1107" s="134"/>
      <c r="AX1107" s="134"/>
      <c r="AY1107" s="134"/>
      <c r="AZ1107" s="134"/>
      <c r="BA1107" s="134"/>
      <c r="BB1107" s="134"/>
      <c r="BC1107" s="134"/>
      <c r="BD1107" s="134"/>
      <c r="BE1107" s="134"/>
      <c r="BF1107" s="134"/>
      <c r="BG1107" s="134"/>
      <c r="BH1107" s="134"/>
      <c r="BI1107" s="134"/>
      <c r="BJ1107" s="134"/>
      <c r="BK1107" s="134"/>
      <c r="BL1107" s="134"/>
      <c r="BM1107" s="134"/>
    </row>
    <row r="1108" spans="2:65" x14ac:dyDescent="0.25">
      <c r="B1108" s="134"/>
      <c r="C1108" s="134"/>
      <c r="D1108" s="134"/>
      <c r="E1108" s="134"/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  <c r="AA1108" s="134"/>
      <c r="AB1108" s="134"/>
      <c r="AC1108" s="134"/>
      <c r="AD1108" s="134"/>
      <c r="AE1108" s="134"/>
      <c r="AF1108" s="134"/>
      <c r="AG1108" s="134"/>
      <c r="AH1108" s="134"/>
      <c r="AI1108" s="134"/>
      <c r="AJ1108" s="134"/>
      <c r="AK1108" s="134"/>
      <c r="AL1108" s="134"/>
      <c r="AM1108" s="134"/>
      <c r="AN1108" s="134"/>
      <c r="AO1108" s="134"/>
      <c r="AP1108" s="134"/>
      <c r="AQ1108" s="134"/>
      <c r="AR1108" s="134"/>
      <c r="AS1108" s="134"/>
      <c r="AT1108" s="134"/>
      <c r="AU1108" s="134"/>
      <c r="AV1108" s="134"/>
      <c r="AW1108" s="134"/>
      <c r="AX1108" s="134"/>
      <c r="AY1108" s="134"/>
      <c r="AZ1108" s="134"/>
      <c r="BA1108" s="134"/>
      <c r="BB1108" s="134"/>
      <c r="BC1108" s="134"/>
      <c r="BD1108" s="134"/>
      <c r="BE1108" s="134"/>
      <c r="BF1108" s="134"/>
      <c r="BG1108" s="134"/>
      <c r="BH1108" s="134"/>
      <c r="BI1108" s="134"/>
      <c r="BJ1108" s="134"/>
      <c r="BK1108" s="134"/>
      <c r="BL1108" s="134"/>
      <c r="BM1108" s="134"/>
    </row>
    <row r="1109" spans="2:65" x14ac:dyDescent="0.25">
      <c r="B1109" s="134"/>
      <c r="C1109" s="134"/>
      <c r="D1109" s="134"/>
      <c r="E1109" s="134"/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  <c r="AA1109" s="134"/>
      <c r="AB1109" s="134"/>
      <c r="AC1109" s="134"/>
      <c r="AD1109" s="134"/>
      <c r="AE1109" s="134"/>
      <c r="AF1109" s="134"/>
      <c r="AG1109" s="134"/>
      <c r="AH1109" s="134"/>
      <c r="AI1109" s="134"/>
      <c r="AJ1109" s="134"/>
      <c r="AK1109" s="134"/>
      <c r="AL1109" s="134"/>
      <c r="AM1109" s="134"/>
      <c r="AN1109" s="134"/>
      <c r="AO1109" s="134"/>
      <c r="AP1109" s="134"/>
      <c r="AQ1109" s="134"/>
      <c r="AR1109" s="134"/>
      <c r="AS1109" s="134"/>
      <c r="AT1109" s="134"/>
      <c r="AU1109" s="134"/>
      <c r="AV1109" s="134"/>
      <c r="AW1109" s="134"/>
      <c r="AX1109" s="134"/>
      <c r="AY1109" s="134"/>
      <c r="AZ1109" s="134"/>
      <c r="BA1109" s="134"/>
      <c r="BB1109" s="134"/>
      <c r="BC1109" s="134"/>
      <c r="BD1109" s="134"/>
      <c r="BE1109" s="134"/>
      <c r="BF1109" s="134"/>
      <c r="BG1109" s="134"/>
      <c r="BH1109" s="134"/>
      <c r="BI1109" s="134"/>
      <c r="BJ1109" s="134"/>
      <c r="BK1109" s="134"/>
      <c r="BL1109" s="134"/>
      <c r="BM1109" s="134"/>
    </row>
    <row r="1110" spans="2:65" x14ac:dyDescent="0.25">
      <c r="B1110" s="134"/>
      <c r="C1110" s="134"/>
      <c r="D1110" s="134"/>
      <c r="E1110" s="134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4"/>
      <c r="V1110" s="134"/>
      <c r="W1110" s="134"/>
      <c r="X1110" s="134"/>
      <c r="Y1110" s="134"/>
      <c r="Z1110" s="134"/>
      <c r="AA1110" s="134"/>
      <c r="AB1110" s="134"/>
      <c r="AC1110" s="134"/>
      <c r="AD1110" s="134"/>
      <c r="AE1110" s="134"/>
      <c r="AF1110" s="134"/>
      <c r="AG1110" s="134"/>
      <c r="AH1110" s="134"/>
      <c r="AI1110" s="134"/>
      <c r="AJ1110" s="134"/>
      <c r="AK1110" s="134"/>
      <c r="AL1110" s="134"/>
      <c r="AM1110" s="134"/>
      <c r="AN1110" s="134"/>
      <c r="AO1110" s="134"/>
      <c r="AP1110" s="134"/>
      <c r="AQ1110" s="134"/>
      <c r="AR1110" s="134"/>
      <c r="AS1110" s="134"/>
      <c r="AT1110" s="134"/>
      <c r="AU1110" s="134"/>
      <c r="AV1110" s="134"/>
      <c r="AW1110" s="134"/>
      <c r="AX1110" s="134"/>
      <c r="AY1110" s="134"/>
      <c r="AZ1110" s="134"/>
      <c r="BA1110" s="134"/>
      <c r="BB1110" s="134"/>
      <c r="BC1110" s="134"/>
      <c r="BD1110" s="134"/>
      <c r="BE1110" s="134"/>
      <c r="BF1110" s="134"/>
      <c r="BG1110" s="134"/>
      <c r="BH1110" s="134"/>
      <c r="BI1110" s="134"/>
      <c r="BJ1110" s="134"/>
      <c r="BK1110" s="134"/>
      <c r="BL1110" s="134"/>
      <c r="BM1110" s="134"/>
    </row>
    <row r="1111" spans="2:65" x14ac:dyDescent="0.25">
      <c r="B1111" s="134"/>
      <c r="C1111" s="134"/>
      <c r="D1111" s="134"/>
      <c r="E1111" s="134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4"/>
      <c r="V1111" s="134"/>
      <c r="W1111" s="134"/>
      <c r="X1111" s="134"/>
      <c r="Y1111" s="134"/>
      <c r="Z1111" s="134"/>
      <c r="AA1111" s="134"/>
      <c r="AB1111" s="134"/>
      <c r="AC1111" s="134"/>
      <c r="AD1111" s="134"/>
      <c r="AE1111" s="134"/>
      <c r="AF1111" s="134"/>
      <c r="AG1111" s="134"/>
      <c r="AH1111" s="134"/>
      <c r="AI1111" s="134"/>
      <c r="AJ1111" s="134"/>
      <c r="AK1111" s="134"/>
      <c r="AL1111" s="134"/>
      <c r="AM1111" s="134"/>
      <c r="AN1111" s="134"/>
      <c r="AO1111" s="134"/>
      <c r="AP1111" s="134"/>
      <c r="AQ1111" s="134"/>
      <c r="AR1111" s="134"/>
      <c r="AS1111" s="134"/>
      <c r="AT1111" s="134"/>
      <c r="AU1111" s="134"/>
      <c r="AV1111" s="134"/>
      <c r="AW1111" s="134"/>
      <c r="AX1111" s="134"/>
      <c r="AY1111" s="134"/>
      <c r="AZ1111" s="134"/>
      <c r="BA1111" s="134"/>
      <c r="BB1111" s="134"/>
      <c r="BC1111" s="134"/>
      <c r="BD1111" s="134"/>
      <c r="BE1111" s="134"/>
      <c r="BF1111" s="134"/>
      <c r="BG1111" s="134"/>
      <c r="BH1111" s="134"/>
      <c r="BI1111" s="134"/>
      <c r="BJ1111" s="134"/>
      <c r="BK1111" s="134"/>
      <c r="BL1111" s="134"/>
      <c r="BM1111" s="134"/>
    </row>
    <row r="1112" spans="2:65" x14ac:dyDescent="0.25">
      <c r="B1112" s="134"/>
      <c r="C1112" s="134"/>
      <c r="D1112" s="134"/>
      <c r="E1112" s="134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4"/>
      <c r="V1112" s="134"/>
      <c r="W1112" s="134"/>
      <c r="X1112" s="134"/>
      <c r="Y1112" s="134"/>
      <c r="Z1112" s="134"/>
      <c r="AA1112" s="134"/>
      <c r="AB1112" s="134"/>
      <c r="AC1112" s="134"/>
      <c r="AD1112" s="134"/>
      <c r="AE1112" s="134"/>
      <c r="AF1112" s="134"/>
      <c r="AG1112" s="134"/>
      <c r="AH1112" s="134"/>
      <c r="AI1112" s="134"/>
      <c r="AJ1112" s="134"/>
      <c r="AK1112" s="134"/>
      <c r="AL1112" s="134"/>
      <c r="AM1112" s="134"/>
      <c r="AN1112" s="134"/>
      <c r="AO1112" s="134"/>
      <c r="AP1112" s="134"/>
      <c r="AQ1112" s="134"/>
      <c r="AR1112" s="134"/>
      <c r="AS1112" s="134"/>
      <c r="AT1112" s="134"/>
      <c r="AU1112" s="134"/>
      <c r="AV1112" s="134"/>
      <c r="AW1112" s="134"/>
      <c r="AX1112" s="134"/>
      <c r="AY1112" s="134"/>
      <c r="AZ1112" s="134"/>
      <c r="BA1112" s="134"/>
      <c r="BB1112" s="134"/>
      <c r="BC1112" s="134"/>
      <c r="BD1112" s="134"/>
      <c r="BE1112" s="134"/>
      <c r="BF1112" s="134"/>
      <c r="BG1112" s="134"/>
      <c r="BH1112" s="134"/>
      <c r="BI1112" s="134"/>
      <c r="BJ1112" s="134"/>
      <c r="BK1112" s="134"/>
      <c r="BL1112" s="134"/>
      <c r="BM1112" s="134"/>
    </row>
    <row r="1113" spans="2:65" x14ac:dyDescent="0.25">
      <c r="B1113" s="134"/>
      <c r="C1113" s="134"/>
      <c r="D1113" s="134"/>
      <c r="E1113" s="134"/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  <c r="Q1113" s="134"/>
      <c r="R1113" s="134"/>
      <c r="S1113" s="134"/>
      <c r="T1113" s="134"/>
      <c r="U1113" s="134"/>
      <c r="V1113" s="134"/>
      <c r="W1113" s="134"/>
      <c r="X1113" s="134"/>
      <c r="Y1113" s="134"/>
      <c r="Z1113" s="134"/>
      <c r="AA1113" s="134"/>
      <c r="AB1113" s="134"/>
      <c r="AC1113" s="134"/>
      <c r="AD1113" s="134"/>
      <c r="AE1113" s="134"/>
      <c r="AF1113" s="134"/>
      <c r="AG1113" s="134"/>
      <c r="AH1113" s="134"/>
      <c r="AI1113" s="134"/>
      <c r="AJ1113" s="134"/>
      <c r="AK1113" s="134"/>
      <c r="AL1113" s="134"/>
      <c r="AM1113" s="134"/>
      <c r="AN1113" s="134"/>
      <c r="AO1113" s="134"/>
      <c r="AP1113" s="134"/>
      <c r="AQ1113" s="134"/>
      <c r="AR1113" s="134"/>
      <c r="AS1113" s="134"/>
      <c r="AT1113" s="134"/>
      <c r="AU1113" s="134"/>
      <c r="AV1113" s="134"/>
      <c r="AW1113" s="134"/>
      <c r="AX1113" s="134"/>
      <c r="AY1113" s="134"/>
      <c r="AZ1113" s="134"/>
      <c r="BA1113" s="134"/>
      <c r="BB1113" s="134"/>
      <c r="BC1113" s="134"/>
      <c r="BD1113" s="134"/>
      <c r="BE1113" s="134"/>
      <c r="BF1113" s="134"/>
      <c r="BG1113" s="134"/>
      <c r="BH1113" s="134"/>
      <c r="BI1113" s="134"/>
      <c r="BJ1113" s="134"/>
      <c r="BK1113" s="134"/>
      <c r="BL1113" s="134"/>
      <c r="BM1113" s="134"/>
    </row>
    <row r="1114" spans="2:65" x14ac:dyDescent="0.25">
      <c r="B1114" s="134"/>
      <c r="C1114" s="134"/>
      <c r="D1114" s="134"/>
      <c r="E1114" s="134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  <c r="Q1114" s="134"/>
      <c r="R1114" s="134"/>
      <c r="S1114" s="134"/>
      <c r="T1114" s="134"/>
      <c r="U1114" s="134"/>
      <c r="V1114" s="134"/>
      <c r="W1114" s="134"/>
      <c r="X1114" s="134"/>
      <c r="Y1114" s="134"/>
      <c r="Z1114" s="134"/>
      <c r="AA1114" s="134"/>
      <c r="AB1114" s="134"/>
      <c r="AC1114" s="134"/>
      <c r="AD1114" s="134"/>
      <c r="AE1114" s="134"/>
      <c r="AF1114" s="134"/>
      <c r="AG1114" s="134"/>
      <c r="AH1114" s="134"/>
      <c r="AI1114" s="134"/>
      <c r="AJ1114" s="134"/>
      <c r="AK1114" s="134"/>
      <c r="AL1114" s="134"/>
      <c r="AM1114" s="134"/>
      <c r="AN1114" s="134"/>
      <c r="AO1114" s="134"/>
      <c r="AP1114" s="134"/>
      <c r="AQ1114" s="134"/>
      <c r="AR1114" s="134"/>
      <c r="AS1114" s="134"/>
      <c r="AT1114" s="134"/>
      <c r="AU1114" s="134"/>
      <c r="AV1114" s="134"/>
      <c r="AW1114" s="134"/>
      <c r="AX1114" s="134"/>
      <c r="AY1114" s="134"/>
      <c r="AZ1114" s="134"/>
      <c r="BA1114" s="134"/>
      <c r="BB1114" s="134"/>
      <c r="BC1114" s="134"/>
      <c r="BD1114" s="134"/>
      <c r="BE1114" s="134"/>
      <c r="BF1114" s="134"/>
      <c r="BG1114" s="134"/>
      <c r="BH1114" s="134"/>
      <c r="BI1114" s="134"/>
      <c r="BJ1114" s="134"/>
      <c r="BK1114" s="134"/>
      <c r="BL1114" s="134"/>
      <c r="BM1114" s="134"/>
    </row>
    <row r="1115" spans="2:65" x14ac:dyDescent="0.25">
      <c r="B1115" s="134"/>
      <c r="C1115" s="134"/>
      <c r="D1115" s="134"/>
      <c r="E1115" s="134"/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  <c r="Q1115" s="134"/>
      <c r="R1115" s="134"/>
      <c r="S1115" s="134"/>
      <c r="T1115" s="134"/>
      <c r="U1115" s="134"/>
      <c r="V1115" s="134"/>
      <c r="W1115" s="134"/>
      <c r="X1115" s="134"/>
      <c r="Y1115" s="134"/>
      <c r="Z1115" s="134"/>
      <c r="AA1115" s="134"/>
      <c r="AB1115" s="134"/>
      <c r="AC1115" s="134"/>
      <c r="AD1115" s="134"/>
      <c r="AE1115" s="134"/>
      <c r="AF1115" s="134"/>
      <c r="AG1115" s="134"/>
      <c r="AH1115" s="134"/>
      <c r="AI1115" s="134"/>
      <c r="AJ1115" s="134"/>
      <c r="AK1115" s="134"/>
      <c r="AL1115" s="134"/>
      <c r="AM1115" s="134"/>
      <c r="AN1115" s="134"/>
      <c r="AO1115" s="134"/>
      <c r="AP1115" s="134"/>
      <c r="AQ1115" s="134"/>
      <c r="AR1115" s="134"/>
      <c r="AS1115" s="134"/>
      <c r="AT1115" s="134"/>
      <c r="AU1115" s="134"/>
      <c r="AV1115" s="134"/>
      <c r="AW1115" s="134"/>
      <c r="AX1115" s="134"/>
      <c r="AY1115" s="134"/>
      <c r="AZ1115" s="134"/>
      <c r="BA1115" s="134"/>
      <c r="BB1115" s="134"/>
      <c r="BC1115" s="134"/>
      <c r="BD1115" s="134"/>
      <c r="BE1115" s="134"/>
      <c r="BF1115" s="134"/>
      <c r="BG1115" s="134"/>
      <c r="BH1115" s="134"/>
      <c r="BI1115" s="134"/>
      <c r="BJ1115" s="134"/>
      <c r="BK1115" s="134"/>
      <c r="BL1115" s="134"/>
      <c r="BM1115" s="134"/>
    </row>
    <row r="1116" spans="2:65" x14ac:dyDescent="0.25">
      <c r="B1116" s="134"/>
      <c r="C1116" s="134"/>
      <c r="D1116" s="134"/>
      <c r="E1116" s="134"/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  <c r="Q1116" s="134"/>
      <c r="R1116" s="134"/>
      <c r="S1116" s="134"/>
      <c r="T1116" s="134"/>
      <c r="U1116" s="134"/>
      <c r="V1116" s="134"/>
      <c r="W1116" s="134"/>
      <c r="X1116" s="134"/>
      <c r="Y1116" s="134"/>
      <c r="Z1116" s="134"/>
      <c r="AA1116" s="134"/>
      <c r="AB1116" s="134"/>
      <c r="AC1116" s="134"/>
      <c r="AD1116" s="134"/>
      <c r="AE1116" s="134"/>
      <c r="AF1116" s="134"/>
      <c r="AG1116" s="134"/>
      <c r="AH1116" s="134"/>
      <c r="AI1116" s="134"/>
      <c r="AJ1116" s="134"/>
      <c r="AK1116" s="134"/>
      <c r="AL1116" s="134"/>
      <c r="AM1116" s="134"/>
      <c r="AN1116" s="134"/>
      <c r="AO1116" s="134"/>
      <c r="AP1116" s="134"/>
      <c r="AQ1116" s="134"/>
      <c r="AR1116" s="134"/>
      <c r="AS1116" s="134"/>
      <c r="AT1116" s="134"/>
      <c r="AU1116" s="134"/>
      <c r="AV1116" s="134"/>
      <c r="AW1116" s="134"/>
      <c r="AX1116" s="134"/>
      <c r="AY1116" s="134"/>
      <c r="AZ1116" s="134"/>
      <c r="BA1116" s="134"/>
      <c r="BB1116" s="134"/>
      <c r="BC1116" s="134"/>
      <c r="BD1116" s="134"/>
      <c r="BE1116" s="134"/>
      <c r="BF1116" s="134"/>
      <c r="BG1116" s="134"/>
      <c r="BH1116" s="134"/>
      <c r="BI1116" s="134"/>
      <c r="BJ1116" s="134"/>
      <c r="BK1116" s="134"/>
      <c r="BL1116" s="134"/>
      <c r="BM1116" s="134"/>
    </row>
    <row r="1117" spans="2:65" x14ac:dyDescent="0.25">
      <c r="B1117" s="134"/>
      <c r="C1117" s="134"/>
      <c r="D1117" s="134"/>
      <c r="E1117" s="134"/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  <c r="Q1117" s="134"/>
      <c r="R1117" s="134"/>
      <c r="S1117" s="134"/>
      <c r="T1117" s="134"/>
      <c r="U1117" s="134"/>
      <c r="V1117" s="134"/>
      <c r="W1117" s="134"/>
      <c r="X1117" s="134"/>
      <c r="Y1117" s="134"/>
      <c r="Z1117" s="134"/>
      <c r="AA1117" s="134"/>
      <c r="AB1117" s="134"/>
      <c r="AC1117" s="134"/>
      <c r="AD1117" s="134"/>
      <c r="AE1117" s="134"/>
      <c r="AF1117" s="134"/>
      <c r="AG1117" s="134"/>
      <c r="AH1117" s="134"/>
      <c r="AI1117" s="134"/>
      <c r="AJ1117" s="134"/>
      <c r="AK1117" s="134"/>
      <c r="AL1117" s="134"/>
      <c r="AM1117" s="134"/>
      <c r="AN1117" s="134"/>
      <c r="AO1117" s="134"/>
      <c r="AP1117" s="134"/>
      <c r="AQ1117" s="134"/>
      <c r="AR1117" s="134"/>
      <c r="AS1117" s="134"/>
      <c r="AT1117" s="134"/>
      <c r="AU1117" s="134"/>
      <c r="AV1117" s="134"/>
      <c r="AW1117" s="134"/>
      <c r="AX1117" s="134"/>
      <c r="AY1117" s="134"/>
      <c r="AZ1117" s="134"/>
      <c r="BA1117" s="134"/>
      <c r="BB1117" s="134"/>
      <c r="BC1117" s="134"/>
      <c r="BD1117" s="134"/>
      <c r="BE1117" s="134"/>
      <c r="BF1117" s="134"/>
      <c r="BG1117" s="134"/>
      <c r="BH1117" s="134"/>
      <c r="BI1117" s="134"/>
      <c r="BJ1117" s="134"/>
      <c r="BK1117" s="134"/>
      <c r="BL1117" s="134"/>
      <c r="BM1117" s="134"/>
    </row>
    <row r="1118" spans="2:65" x14ac:dyDescent="0.25">
      <c r="B1118" s="134"/>
      <c r="C1118" s="134"/>
      <c r="D1118" s="134"/>
      <c r="E1118" s="134"/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  <c r="Q1118" s="134"/>
      <c r="R1118" s="134"/>
      <c r="S1118" s="134"/>
      <c r="T1118" s="134"/>
      <c r="U1118" s="134"/>
      <c r="V1118" s="134"/>
      <c r="W1118" s="134"/>
      <c r="X1118" s="134"/>
      <c r="Y1118" s="134"/>
      <c r="Z1118" s="134"/>
      <c r="AA1118" s="134"/>
      <c r="AB1118" s="134"/>
      <c r="AC1118" s="134"/>
      <c r="AD1118" s="134"/>
      <c r="AE1118" s="134"/>
      <c r="AF1118" s="134"/>
      <c r="AG1118" s="134"/>
      <c r="AH1118" s="134"/>
      <c r="AI1118" s="134"/>
      <c r="AJ1118" s="134"/>
      <c r="AK1118" s="134"/>
      <c r="AL1118" s="134"/>
      <c r="AM1118" s="134"/>
      <c r="AN1118" s="134"/>
      <c r="AO1118" s="134"/>
      <c r="AP1118" s="134"/>
      <c r="AQ1118" s="134"/>
      <c r="AR1118" s="134"/>
      <c r="AS1118" s="134"/>
      <c r="AT1118" s="134"/>
      <c r="AU1118" s="134"/>
      <c r="AV1118" s="134"/>
      <c r="AW1118" s="134"/>
      <c r="AX1118" s="134"/>
      <c r="AY1118" s="134"/>
      <c r="AZ1118" s="134"/>
      <c r="BA1118" s="134"/>
      <c r="BB1118" s="134"/>
      <c r="BC1118" s="134"/>
      <c r="BD1118" s="134"/>
      <c r="BE1118" s="134"/>
      <c r="BF1118" s="134"/>
      <c r="BG1118" s="134"/>
      <c r="BH1118" s="134"/>
      <c r="BI1118" s="134"/>
      <c r="BJ1118" s="134"/>
      <c r="BK1118" s="134"/>
      <c r="BL1118" s="134"/>
      <c r="BM1118" s="134"/>
    </row>
    <row r="1119" spans="2:65" x14ac:dyDescent="0.25">
      <c r="B1119" s="134"/>
      <c r="C1119" s="134"/>
      <c r="D1119" s="134"/>
      <c r="E1119" s="134"/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  <c r="Q1119" s="134"/>
      <c r="R1119" s="134"/>
      <c r="S1119" s="134"/>
      <c r="T1119" s="134"/>
      <c r="U1119" s="134"/>
      <c r="V1119" s="134"/>
      <c r="W1119" s="134"/>
      <c r="X1119" s="134"/>
      <c r="Y1119" s="134"/>
      <c r="Z1119" s="134"/>
      <c r="AA1119" s="134"/>
      <c r="AB1119" s="134"/>
      <c r="AC1119" s="134"/>
      <c r="AD1119" s="134"/>
      <c r="AE1119" s="134"/>
      <c r="AF1119" s="134"/>
      <c r="AG1119" s="134"/>
      <c r="AH1119" s="134"/>
      <c r="AI1119" s="134"/>
      <c r="AJ1119" s="134"/>
      <c r="AK1119" s="134"/>
      <c r="AL1119" s="134"/>
      <c r="AM1119" s="134"/>
      <c r="AN1119" s="134"/>
      <c r="AO1119" s="134"/>
      <c r="AP1119" s="134"/>
      <c r="AQ1119" s="134"/>
      <c r="AR1119" s="134"/>
      <c r="AS1119" s="134"/>
      <c r="AT1119" s="134"/>
      <c r="AU1119" s="134"/>
      <c r="AV1119" s="134"/>
      <c r="AW1119" s="134"/>
      <c r="AX1119" s="134"/>
      <c r="AY1119" s="134"/>
      <c r="AZ1119" s="134"/>
      <c r="BA1119" s="134"/>
      <c r="BB1119" s="134"/>
      <c r="BC1119" s="134"/>
      <c r="BD1119" s="134"/>
      <c r="BE1119" s="134"/>
      <c r="BF1119" s="134"/>
      <c r="BG1119" s="134"/>
      <c r="BH1119" s="134"/>
      <c r="BI1119" s="134"/>
      <c r="BJ1119" s="134"/>
      <c r="BK1119" s="134"/>
      <c r="BL1119" s="134"/>
      <c r="BM1119" s="134"/>
    </row>
    <row r="1120" spans="2:65" x14ac:dyDescent="0.25">
      <c r="B1120" s="134"/>
      <c r="C1120" s="134"/>
      <c r="D1120" s="134"/>
      <c r="E1120" s="134"/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  <c r="AA1120" s="134"/>
      <c r="AB1120" s="134"/>
      <c r="AC1120" s="134"/>
      <c r="AD1120" s="134"/>
      <c r="AE1120" s="134"/>
      <c r="AF1120" s="134"/>
      <c r="AG1120" s="134"/>
      <c r="AH1120" s="134"/>
      <c r="AI1120" s="134"/>
      <c r="AJ1120" s="134"/>
      <c r="AK1120" s="134"/>
      <c r="AL1120" s="134"/>
      <c r="AM1120" s="134"/>
      <c r="AN1120" s="134"/>
      <c r="AO1120" s="134"/>
      <c r="AP1120" s="134"/>
      <c r="AQ1120" s="134"/>
      <c r="AR1120" s="134"/>
      <c r="AS1120" s="134"/>
      <c r="AT1120" s="134"/>
      <c r="AU1120" s="134"/>
      <c r="AV1120" s="134"/>
      <c r="AW1120" s="134"/>
      <c r="AX1120" s="134"/>
      <c r="AY1120" s="134"/>
      <c r="AZ1120" s="134"/>
      <c r="BA1120" s="134"/>
      <c r="BB1120" s="134"/>
      <c r="BC1120" s="134"/>
      <c r="BD1120" s="134"/>
      <c r="BE1120" s="134"/>
      <c r="BF1120" s="134"/>
      <c r="BG1120" s="134"/>
      <c r="BH1120" s="134"/>
      <c r="BI1120" s="134"/>
      <c r="BJ1120" s="134"/>
      <c r="BK1120" s="134"/>
      <c r="BL1120" s="134"/>
      <c r="BM1120" s="134"/>
    </row>
    <row r="1121" spans="2:65" x14ac:dyDescent="0.25">
      <c r="B1121" s="134"/>
      <c r="C1121" s="134"/>
      <c r="D1121" s="134"/>
      <c r="E1121" s="134"/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  <c r="AA1121" s="134"/>
      <c r="AB1121" s="134"/>
      <c r="AC1121" s="134"/>
      <c r="AD1121" s="134"/>
      <c r="AE1121" s="134"/>
      <c r="AF1121" s="134"/>
      <c r="AG1121" s="134"/>
      <c r="AH1121" s="134"/>
      <c r="AI1121" s="134"/>
      <c r="AJ1121" s="134"/>
      <c r="AK1121" s="134"/>
      <c r="AL1121" s="134"/>
      <c r="AM1121" s="134"/>
      <c r="AN1121" s="134"/>
      <c r="AO1121" s="134"/>
      <c r="AP1121" s="134"/>
      <c r="AQ1121" s="134"/>
      <c r="AR1121" s="134"/>
      <c r="AS1121" s="134"/>
      <c r="AT1121" s="134"/>
      <c r="AU1121" s="134"/>
      <c r="AV1121" s="134"/>
      <c r="AW1121" s="134"/>
      <c r="AX1121" s="134"/>
      <c r="AY1121" s="134"/>
      <c r="AZ1121" s="134"/>
      <c r="BA1121" s="134"/>
      <c r="BB1121" s="134"/>
      <c r="BC1121" s="134"/>
      <c r="BD1121" s="134"/>
      <c r="BE1121" s="134"/>
      <c r="BF1121" s="134"/>
      <c r="BG1121" s="134"/>
      <c r="BH1121" s="134"/>
      <c r="BI1121" s="134"/>
      <c r="BJ1121" s="134"/>
      <c r="BK1121" s="134"/>
      <c r="BL1121" s="134"/>
      <c r="BM1121" s="134"/>
    </row>
    <row r="1122" spans="2:65" x14ac:dyDescent="0.25">
      <c r="B1122" s="134"/>
      <c r="C1122" s="134"/>
      <c r="D1122" s="134"/>
      <c r="E1122" s="134"/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  <c r="AA1122" s="134"/>
      <c r="AB1122" s="134"/>
      <c r="AC1122" s="134"/>
      <c r="AD1122" s="134"/>
      <c r="AE1122" s="134"/>
      <c r="AF1122" s="134"/>
      <c r="AG1122" s="134"/>
      <c r="AH1122" s="134"/>
      <c r="AI1122" s="134"/>
      <c r="AJ1122" s="134"/>
      <c r="AK1122" s="134"/>
      <c r="AL1122" s="134"/>
      <c r="AM1122" s="134"/>
      <c r="AN1122" s="134"/>
      <c r="AO1122" s="134"/>
      <c r="AP1122" s="134"/>
      <c r="AQ1122" s="134"/>
      <c r="AR1122" s="134"/>
      <c r="AS1122" s="134"/>
      <c r="AT1122" s="134"/>
      <c r="AU1122" s="134"/>
      <c r="AV1122" s="134"/>
      <c r="AW1122" s="134"/>
      <c r="AX1122" s="134"/>
      <c r="AY1122" s="134"/>
      <c r="AZ1122" s="134"/>
      <c r="BA1122" s="134"/>
      <c r="BB1122" s="134"/>
      <c r="BC1122" s="134"/>
      <c r="BD1122" s="134"/>
      <c r="BE1122" s="134"/>
      <c r="BF1122" s="134"/>
      <c r="BG1122" s="134"/>
      <c r="BH1122" s="134"/>
      <c r="BI1122" s="134"/>
      <c r="BJ1122" s="134"/>
      <c r="BK1122" s="134"/>
      <c r="BL1122" s="134"/>
      <c r="BM1122" s="134"/>
    </row>
    <row r="1123" spans="2:65" x14ac:dyDescent="0.25">
      <c r="B1123" s="134"/>
      <c r="C1123" s="134"/>
      <c r="D1123" s="134"/>
      <c r="E1123" s="134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  <c r="AA1123" s="134"/>
      <c r="AB1123" s="134"/>
      <c r="AC1123" s="134"/>
      <c r="AD1123" s="134"/>
      <c r="AE1123" s="134"/>
      <c r="AF1123" s="134"/>
      <c r="AG1123" s="134"/>
      <c r="AH1123" s="134"/>
      <c r="AI1123" s="134"/>
      <c r="AJ1123" s="134"/>
      <c r="AK1123" s="134"/>
      <c r="AL1123" s="134"/>
      <c r="AM1123" s="134"/>
      <c r="AN1123" s="134"/>
      <c r="AO1123" s="134"/>
      <c r="AP1123" s="134"/>
      <c r="AQ1123" s="134"/>
      <c r="AR1123" s="134"/>
      <c r="AS1123" s="134"/>
      <c r="AT1123" s="134"/>
      <c r="AU1123" s="134"/>
      <c r="AV1123" s="134"/>
      <c r="AW1123" s="134"/>
      <c r="AX1123" s="134"/>
      <c r="AY1123" s="134"/>
      <c r="AZ1123" s="134"/>
      <c r="BA1123" s="134"/>
      <c r="BB1123" s="134"/>
      <c r="BC1123" s="134"/>
      <c r="BD1123" s="134"/>
      <c r="BE1123" s="134"/>
      <c r="BF1123" s="134"/>
      <c r="BG1123" s="134"/>
      <c r="BH1123" s="134"/>
      <c r="BI1123" s="134"/>
      <c r="BJ1123" s="134"/>
      <c r="BK1123" s="134"/>
      <c r="BL1123" s="134"/>
      <c r="BM1123" s="134"/>
    </row>
    <row r="1124" spans="2:65" x14ac:dyDescent="0.25">
      <c r="B1124" s="134"/>
      <c r="C1124" s="134"/>
      <c r="D1124" s="134"/>
      <c r="E1124" s="134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  <c r="AA1124" s="134"/>
      <c r="AB1124" s="134"/>
      <c r="AC1124" s="134"/>
      <c r="AD1124" s="134"/>
      <c r="AE1124" s="134"/>
      <c r="AF1124" s="134"/>
      <c r="AG1124" s="134"/>
      <c r="AH1124" s="134"/>
      <c r="AI1124" s="134"/>
      <c r="AJ1124" s="134"/>
      <c r="AK1124" s="134"/>
      <c r="AL1124" s="134"/>
      <c r="AM1124" s="134"/>
      <c r="AN1124" s="134"/>
      <c r="AO1124" s="134"/>
      <c r="AP1124" s="134"/>
      <c r="AQ1124" s="134"/>
      <c r="AR1124" s="134"/>
      <c r="AS1124" s="134"/>
      <c r="AT1124" s="134"/>
      <c r="AU1124" s="134"/>
      <c r="AV1124" s="134"/>
      <c r="AW1124" s="134"/>
      <c r="AX1124" s="134"/>
      <c r="AY1124" s="134"/>
      <c r="AZ1124" s="134"/>
      <c r="BA1124" s="134"/>
      <c r="BB1124" s="134"/>
      <c r="BC1124" s="134"/>
      <c r="BD1124" s="134"/>
      <c r="BE1124" s="134"/>
      <c r="BF1124" s="134"/>
      <c r="BG1124" s="134"/>
      <c r="BH1124" s="134"/>
      <c r="BI1124" s="134"/>
      <c r="BJ1124" s="134"/>
      <c r="BK1124" s="134"/>
      <c r="BL1124" s="134"/>
      <c r="BM1124" s="134"/>
    </row>
    <row r="1125" spans="2:65" x14ac:dyDescent="0.25">
      <c r="B1125" s="134"/>
      <c r="C1125" s="134"/>
      <c r="D1125" s="134"/>
      <c r="E1125" s="134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  <c r="AA1125" s="134"/>
      <c r="AB1125" s="134"/>
      <c r="AC1125" s="134"/>
      <c r="AD1125" s="134"/>
      <c r="AE1125" s="134"/>
      <c r="AF1125" s="134"/>
      <c r="AG1125" s="134"/>
      <c r="AH1125" s="134"/>
      <c r="AI1125" s="134"/>
      <c r="AJ1125" s="134"/>
      <c r="AK1125" s="134"/>
      <c r="AL1125" s="134"/>
      <c r="AM1125" s="134"/>
      <c r="AN1125" s="134"/>
      <c r="AO1125" s="134"/>
      <c r="AP1125" s="134"/>
      <c r="AQ1125" s="134"/>
      <c r="AR1125" s="134"/>
      <c r="AS1125" s="134"/>
      <c r="AT1125" s="134"/>
      <c r="AU1125" s="134"/>
      <c r="AV1125" s="134"/>
      <c r="AW1125" s="134"/>
      <c r="AX1125" s="134"/>
      <c r="AY1125" s="134"/>
      <c r="AZ1125" s="134"/>
      <c r="BA1125" s="134"/>
      <c r="BB1125" s="134"/>
      <c r="BC1125" s="134"/>
      <c r="BD1125" s="134"/>
      <c r="BE1125" s="134"/>
      <c r="BF1125" s="134"/>
      <c r="BG1125" s="134"/>
      <c r="BH1125" s="134"/>
      <c r="BI1125" s="134"/>
      <c r="BJ1125" s="134"/>
      <c r="BK1125" s="134"/>
      <c r="BL1125" s="134"/>
      <c r="BM1125" s="134"/>
    </row>
    <row r="1126" spans="2:65" x14ac:dyDescent="0.25">
      <c r="B1126" s="134"/>
      <c r="C1126" s="134"/>
      <c r="D1126" s="134"/>
      <c r="E1126" s="134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  <c r="AA1126" s="134"/>
      <c r="AB1126" s="134"/>
      <c r="AC1126" s="134"/>
      <c r="AD1126" s="134"/>
      <c r="AE1126" s="134"/>
      <c r="AF1126" s="134"/>
      <c r="AG1126" s="134"/>
      <c r="AH1126" s="134"/>
      <c r="AI1126" s="134"/>
      <c r="AJ1126" s="134"/>
      <c r="AK1126" s="134"/>
      <c r="AL1126" s="134"/>
      <c r="AM1126" s="134"/>
      <c r="AN1126" s="134"/>
      <c r="AO1126" s="134"/>
      <c r="AP1126" s="134"/>
      <c r="AQ1126" s="134"/>
      <c r="AR1126" s="134"/>
      <c r="AS1126" s="134"/>
      <c r="AT1126" s="134"/>
      <c r="AU1126" s="134"/>
      <c r="AV1126" s="134"/>
      <c r="AW1126" s="134"/>
      <c r="AX1126" s="134"/>
      <c r="AY1126" s="134"/>
      <c r="AZ1126" s="134"/>
      <c r="BA1126" s="134"/>
      <c r="BB1126" s="134"/>
      <c r="BC1126" s="134"/>
      <c r="BD1126" s="134"/>
      <c r="BE1126" s="134"/>
      <c r="BF1126" s="134"/>
      <c r="BG1126" s="134"/>
      <c r="BH1126" s="134"/>
      <c r="BI1126" s="134"/>
      <c r="BJ1126" s="134"/>
      <c r="BK1126" s="134"/>
      <c r="BL1126" s="134"/>
      <c r="BM1126" s="134"/>
    </row>
    <row r="1127" spans="2:65" x14ac:dyDescent="0.25">
      <c r="B1127" s="134"/>
      <c r="C1127" s="134"/>
      <c r="D1127" s="134"/>
      <c r="E1127" s="134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  <c r="AA1127" s="134"/>
      <c r="AB1127" s="134"/>
      <c r="AC1127" s="134"/>
      <c r="AD1127" s="134"/>
      <c r="AE1127" s="134"/>
      <c r="AF1127" s="134"/>
      <c r="AG1127" s="134"/>
      <c r="AH1127" s="134"/>
      <c r="AI1127" s="134"/>
      <c r="AJ1127" s="134"/>
      <c r="AK1127" s="134"/>
      <c r="AL1127" s="134"/>
      <c r="AM1127" s="134"/>
      <c r="AN1127" s="134"/>
      <c r="AO1127" s="134"/>
      <c r="AP1127" s="134"/>
      <c r="AQ1127" s="134"/>
      <c r="AR1127" s="134"/>
      <c r="AS1127" s="134"/>
      <c r="AT1127" s="134"/>
      <c r="AU1127" s="134"/>
      <c r="AV1127" s="134"/>
      <c r="AW1127" s="134"/>
      <c r="AX1127" s="134"/>
      <c r="AY1127" s="134"/>
      <c r="AZ1127" s="134"/>
      <c r="BA1127" s="134"/>
      <c r="BB1127" s="134"/>
      <c r="BC1127" s="134"/>
      <c r="BD1127" s="134"/>
      <c r="BE1127" s="134"/>
      <c r="BF1127" s="134"/>
      <c r="BG1127" s="134"/>
      <c r="BH1127" s="134"/>
      <c r="BI1127" s="134"/>
      <c r="BJ1127" s="134"/>
      <c r="BK1127" s="134"/>
      <c r="BL1127" s="134"/>
      <c r="BM1127" s="134"/>
    </row>
    <row r="1128" spans="2:65" x14ac:dyDescent="0.25">
      <c r="B1128" s="134"/>
      <c r="C1128" s="134"/>
      <c r="D1128" s="134"/>
      <c r="E1128" s="134"/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  <c r="AA1128" s="134"/>
      <c r="AB1128" s="134"/>
      <c r="AC1128" s="134"/>
      <c r="AD1128" s="134"/>
      <c r="AE1128" s="134"/>
      <c r="AF1128" s="134"/>
      <c r="AG1128" s="134"/>
      <c r="AH1128" s="134"/>
      <c r="AI1128" s="134"/>
      <c r="AJ1128" s="134"/>
      <c r="AK1128" s="134"/>
      <c r="AL1128" s="134"/>
      <c r="AM1128" s="134"/>
      <c r="AN1128" s="134"/>
      <c r="AO1128" s="134"/>
      <c r="AP1128" s="134"/>
      <c r="AQ1128" s="134"/>
      <c r="AR1128" s="134"/>
      <c r="AS1128" s="134"/>
      <c r="AT1128" s="134"/>
      <c r="AU1128" s="134"/>
      <c r="AV1128" s="134"/>
      <c r="AW1128" s="134"/>
      <c r="AX1128" s="134"/>
      <c r="AY1128" s="134"/>
      <c r="AZ1128" s="134"/>
      <c r="BA1128" s="134"/>
      <c r="BB1128" s="134"/>
      <c r="BC1128" s="134"/>
      <c r="BD1128" s="134"/>
      <c r="BE1128" s="134"/>
      <c r="BF1128" s="134"/>
      <c r="BG1128" s="134"/>
      <c r="BH1128" s="134"/>
      <c r="BI1128" s="134"/>
      <c r="BJ1128" s="134"/>
      <c r="BK1128" s="134"/>
      <c r="BL1128" s="134"/>
      <c r="BM1128" s="134"/>
    </row>
    <row r="1129" spans="2:65" x14ac:dyDescent="0.25">
      <c r="B1129" s="134"/>
      <c r="C1129" s="134"/>
      <c r="D1129" s="134"/>
      <c r="E1129" s="134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  <c r="AA1129" s="134"/>
      <c r="AB1129" s="134"/>
      <c r="AC1129" s="134"/>
      <c r="AD1129" s="134"/>
      <c r="AE1129" s="134"/>
      <c r="AF1129" s="134"/>
      <c r="AG1129" s="134"/>
      <c r="AH1129" s="134"/>
      <c r="AI1129" s="134"/>
      <c r="AJ1129" s="134"/>
      <c r="AK1129" s="134"/>
      <c r="AL1129" s="134"/>
      <c r="AM1129" s="134"/>
      <c r="AN1129" s="134"/>
      <c r="AO1129" s="134"/>
      <c r="AP1129" s="134"/>
      <c r="AQ1129" s="134"/>
      <c r="AR1129" s="134"/>
      <c r="AS1129" s="134"/>
      <c r="AT1129" s="134"/>
      <c r="AU1129" s="134"/>
      <c r="AV1129" s="134"/>
      <c r="AW1129" s="134"/>
      <c r="AX1129" s="134"/>
      <c r="AY1129" s="134"/>
      <c r="AZ1129" s="134"/>
      <c r="BA1129" s="134"/>
      <c r="BB1129" s="134"/>
      <c r="BC1129" s="134"/>
      <c r="BD1129" s="134"/>
      <c r="BE1129" s="134"/>
      <c r="BF1129" s="134"/>
      <c r="BG1129" s="134"/>
      <c r="BH1129" s="134"/>
      <c r="BI1129" s="134"/>
      <c r="BJ1129" s="134"/>
      <c r="BK1129" s="134"/>
      <c r="BL1129" s="134"/>
      <c r="BM1129" s="134"/>
    </row>
    <row r="1130" spans="2:65" x14ac:dyDescent="0.25">
      <c r="B1130" s="134"/>
      <c r="C1130" s="134"/>
      <c r="D1130" s="134"/>
      <c r="E1130" s="134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  <c r="AA1130" s="134"/>
      <c r="AB1130" s="134"/>
      <c r="AC1130" s="134"/>
      <c r="AD1130" s="134"/>
      <c r="AE1130" s="134"/>
      <c r="AF1130" s="134"/>
      <c r="AG1130" s="134"/>
      <c r="AH1130" s="134"/>
      <c r="AI1130" s="134"/>
      <c r="AJ1130" s="134"/>
      <c r="AK1130" s="134"/>
      <c r="AL1130" s="134"/>
      <c r="AM1130" s="134"/>
      <c r="AN1130" s="134"/>
      <c r="AO1130" s="134"/>
      <c r="AP1130" s="134"/>
      <c r="AQ1130" s="134"/>
      <c r="AR1130" s="134"/>
      <c r="AS1130" s="134"/>
      <c r="AT1130" s="134"/>
      <c r="AU1130" s="134"/>
      <c r="AV1130" s="134"/>
      <c r="AW1130" s="134"/>
      <c r="AX1130" s="134"/>
      <c r="AY1130" s="134"/>
      <c r="AZ1130" s="134"/>
      <c r="BA1130" s="134"/>
      <c r="BB1130" s="134"/>
      <c r="BC1130" s="134"/>
      <c r="BD1130" s="134"/>
      <c r="BE1130" s="134"/>
      <c r="BF1130" s="134"/>
      <c r="BG1130" s="134"/>
      <c r="BH1130" s="134"/>
      <c r="BI1130" s="134"/>
      <c r="BJ1130" s="134"/>
      <c r="BK1130" s="134"/>
      <c r="BL1130" s="134"/>
      <c r="BM1130" s="134"/>
    </row>
    <row r="1131" spans="2:65" x14ac:dyDescent="0.25">
      <c r="B1131" s="134"/>
      <c r="C1131" s="134"/>
      <c r="D1131" s="134"/>
      <c r="E1131" s="134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  <c r="AA1131" s="134"/>
      <c r="AB1131" s="134"/>
      <c r="AC1131" s="134"/>
      <c r="AD1131" s="134"/>
      <c r="AE1131" s="134"/>
      <c r="AF1131" s="134"/>
      <c r="AG1131" s="134"/>
      <c r="AH1131" s="134"/>
      <c r="AI1131" s="134"/>
      <c r="AJ1131" s="134"/>
      <c r="AK1131" s="134"/>
      <c r="AL1131" s="134"/>
      <c r="AM1131" s="134"/>
      <c r="AN1131" s="134"/>
      <c r="AO1131" s="134"/>
      <c r="AP1131" s="134"/>
      <c r="AQ1131" s="134"/>
      <c r="AR1131" s="134"/>
      <c r="AS1131" s="134"/>
      <c r="AT1131" s="134"/>
      <c r="AU1131" s="134"/>
      <c r="AV1131" s="134"/>
      <c r="AW1131" s="134"/>
      <c r="AX1131" s="134"/>
      <c r="AY1131" s="134"/>
      <c r="AZ1131" s="134"/>
      <c r="BA1131" s="134"/>
      <c r="BB1131" s="134"/>
      <c r="BC1131" s="134"/>
      <c r="BD1131" s="134"/>
      <c r="BE1131" s="134"/>
      <c r="BF1131" s="134"/>
      <c r="BG1131" s="134"/>
      <c r="BH1131" s="134"/>
      <c r="BI1131" s="134"/>
      <c r="BJ1131" s="134"/>
      <c r="BK1131" s="134"/>
      <c r="BL1131" s="134"/>
      <c r="BM1131" s="134"/>
    </row>
    <row r="1132" spans="2:65" x14ac:dyDescent="0.25">
      <c r="B1132" s="134"/>
      <c r="C1132" s="134"/>
      <c r="D1132" s="134"/>
      <c r="E1132" s="134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  <c r="AA1132" s="134"/>
      <c r="AB1132" s="134"/>
      <c r="AC1132" s="134"/>
      <c r="AD1132" s="134"/>
      <c r="AE1132" s="134"/>
      <c r="AF1132" s="134"/>
      <c r="AG1132" s="134"/>
      <c r="AH1132" s="134"/>
      <c r="AI1132" s="134"/>
      <c r="AJ1132" s="134"/>
      <c r="AK1132" s="134"/>
      <c r="AL1132" s="134"/>
      <c r="AM1132" s="134"/>
      <c r="AN1132" s="134"/>
      <c r="AO1132" s="134"/>
      <c r="AP1132" s="134"/>
      <c r="AQ1132" s="134"/>
      <c r="AR1132" s="134"/>
      <c r="AS1132" s="134"/>
      <c r="AT1132" s="134"/>
      <c r="AU1132" s="134"/>
      <c r="AV1132" s="134"/>
      <c r="AW1132" s="134"/>
      <c r="AX1132" s="134"/>
      <c r="AY1132" s="134"/>
      <c r="AZ1132" s="134"/>
      <c r="BA1132" s="134"/>
      <c r="BB1132" s="134"/>
      <c r="BC1132" s="134"/>
      <c r="BD1132" s="134"/>
      <c r="BE1132" s="134"/>
      <c r="BF1132" s="134"/>
      <c r="BG1132" s="134"/>
      <c r="BH1132" s="134"/>
      <c r="BI1132" s="134"/>
      <c r="BJ1132" s="134"/>
      <c r="BK1132" s="134"/>
      <c r="BL1132" s="134"/>
      <c r="BM1132" s="134"/>
    </row>
    <row r="1133" spans="2:65" x14ac:dyDescent="0.25">
      <c r="B1133" s="134"/>
      <c r="C1133" s="134"/>
      <c r="D1133" s="134"/>
      <c r="E1133" s="134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  <c r="AA1133" s="134"/>
      <c r="AB1133" s="134"/>
      <c r="AC1133" s="134"/>
      <c r="AD1133" s="134"/>
      <c r="AE1133" s="134"/>
      <c r="AF1133" s="134"/>
      <c r="AG1133" s="134"/>
      <c r="AH1133" s="134"/>
      <c r="AI1133" s="134"/>
      <c r="AJ1133" s="134"/>
      <c r="AK1133" s="134"/>
      <c r="AL1133" s="134"/>
      <c r="AM1133" s="134"/>
      <c r="AN1133" s="134"/>
      <c r="AO1133" s="134"/>
      <c r="AP1133" s="134"/>
      <c r="AQ1133" s="134"/>
      <c r="AR1133" s="134"/>
      <c r="AS1133" s="134"/>
      <c r="AT1133" s="134"/>
      <c r="AU1133" s="134"/>
      <c r="AV1133" s="134"/>
      <c r="AW1133" s="134"/>
      <c r="AX1133" s="134"/>
      <c r="AY1133" s="134"/>
      <c r="AZ1133" s="134"/>
      <c r="BA1133" s="134"/>
      <c r="BB1133" s="134"/>
      <c r="BC1133" s="134"/>
      <c r="BD1133" s="134"/>
      <c r="BE1133" s="134"/>
      <c r="BF1133" s="134"/>
      <c r="BG1133" s="134"/>
      <c r="BH1133" s="134"/>
      <c r="BI1133" s="134"/>
      <c r="BJ1133" s="134"/>
      <c r="BK1133" s="134"/>
      <c r="BL1133" s="134"/>
      <c r="BM1133" s="134"/>
    </row>
    <row r="1134" spans="2:65" x14ac:dyDescent="0.25">
      <c r="B1134" s="134"/>
      <c r="C1134" s="134"/>
      <c r="D1134" s="134"/>
      <c r="E1134" s="134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  <c r="AA1134" s="134"/>
      <c r="AB1134" s="134"/>
      <c r="AC1134" s="134"/>
      <c r="AD1134" s="134"/>
      <c r="AE1134" s="134"/>
      <c r="AF1134" s="134"/>
      <c r="AG1134" s="134"/>
      <c r="AH1134" s="134"/>
      <c r="AI1134" s="134"/>
      <c r="AJ1134" s="134"/>
      <c r="AK1134" s="134"/>
      <c r="AL1134" s="134"/>
      <c r="AM1134" s="134"/>
      <c r="AN1134" s="134"/>
      <c r="AO1134" s="134"/>
      <c r="AP1134" s="134"/>
      <c r="AQ1134" s="134"/>
      <c r="AR1134" s="134"/>
      <c r="AS1134" s="134"/>
      <c r="AT1134" s="134"/>
      <c r="AU1134" s="134"/>
      <c r="AV1134" s="134"/>
      <c r="AW1134" s="134"/>
      <c r="AX1134" s="134"/>
      <c r="AY1134" s="134"/>
      <c r="AZ1134" s="134"/>
      <c r="BA1134" s="134"/>
      <c r="BB1134" s="134"/>
      <c r="BC1134" s="134"/>
      <c r="BD1134" s="134"/>
      <c r="BE1134" s="134"/>
      <c r="BF1134" s="134"/>
      <c r="BG1134" s="134"/>
      <c r="BH1134" s="134"/>
      <c r="BI1134" s="134"/>
      <c r="BJ1134" s="134"/>
      <c r="BK1134" s="134"/>
      <c r="BL1134" s="134"/>
      <c r="BM1134" s="134"/>
    </row>
    <row r="1135" spans="2:65" x14ac:dyDescent="0.25">
      <c r="B1135" s="134"/>
      <c r="C1135" s="134"/>
      <c r="D1135" s="134"/>
      <c r="E1135" s="134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  <c r="AA1135" s="134"/>
      <c r="AB1135" s="134"/>
      <c r="AC1135" s="134"/>
      <c r="AD1135" s="134"/>
      <c r="AE1135" s="134"/>
      <c r="AF1135" s="134"/>
      <c r="AG1135" s="134"/>
      <c r="AH1135" s="134"/>
      <c r="AI1135" s="134"/>
      <c r="AJ1135" s="134"/>
      <c r="AK1135" s="134"/>
      <c r="AL1135" s="134"/>
      <c r="AM1135" s="134"/>
      <c r="AN1135" s="134"/>
      <c r="AO1135" s="134"/>
      <c r="AP1135" s="134"/>
      <c r="AQ1135" s="134"/>
      <c r="AR1135" s="134"/>
      <c r="AS1135" s="134"/>
      <c r="AT1135" s="134"/>
      <c r="AU1135" s="134"/>
      <c r="AV1135" s="134"/>
      <c r="AW1135" s="134"/>
      <c r="AX1135" s="134"/>
      <c r="AY1135" s="134"/>
      <c r="AZ1135" s="134"/>
      <c r="BA1135" s="134"/>
      <c r="BB1135" s="134"/>
      <c r="BC1135" s="134"/>
      <c r="BD1135" s="134"/>
      <c r="BE1135" s="134"/>
      <c r="BF1135" s="134"/>
      <c r="BG1135" s="134"/>
      <c r="BH1135" s="134"/>
      <c r="BI1135" s="134"/>
      <c r="BJ1135" s="134"/>
      <c r="BK1135" s="134"/>
      <c r="BL1135" s="134"/>
      <c r="BM1135" s="134"/>
    </row>
    <row r="1136" spans="2:65" x14ac:dyDescent="0.25">
      <c r="B1136" s="134"/>
      <c r="C1136" s="134"/>
      <c r="D1136" s="134"/>
      <c r="E1136" s="134"/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  <c r="AA1136" s="134"/>
      <c r="AB1136" s="134"/>
      <c r="AC1136" s="134"/>
      <c r="AD1136" s="134"/>
      <c r="AE1136" s="134"/>
      <c r="AF1136" s="134"/>
      <c r="AG1136" s="134"/>
      <c r="AH1136" s="134"/>
      <c r="AI1136" s="134"/>
      <c r="AJ1136" s="134"/>
      <c r="AK1136" s="134"/>
      <c r="AL1136" s="134"/>
      <c r="AM1136" s="134"/>
      <c r="AN1136" s="134"/>
      <c r="AO1136" s="134"/>
      <c r="AP1136" s="134"/>
      <c r="AQ1136" s="134"/>
      <c r="AR1136" s="134"/>
      <c r="AS1136" s="134"/>
      <c r="AT1136" s="134"/>
      <c r="AU1136" s="134"/>
      <c r="AV1136" s="134"/>
      <c r="AW1136" s="134"/>
      <c r="AX1136" s="134"/>
      <c r="AY1136" s="134"/>
      <c r="AZ1136" s="134"/>
      <c r="BA1136" s="134"/>
      <c r="BB1136" s="134"/>
      <c r="BC1136" s="134"/>
      <c r="BD1136" s="134"/>
      <c r="BE1136" s="134"/>
      <c r="BF1136" s="134"/>
      <c r="BG1136" s="134"/>
      <c r="BH1136" s="134"/>
      <c r="BI1136" s="134"/>
      <c r="BJ1136" s="134"/>
      <c r="BK1136" s="134"/>
      <c r="BL1136" s="134"/>
      <c r="BM1136" s="134"/>
    </row>
    <row r="1137" spans="2:65" x14ac:dyDescent="0.25">
      <c r="B1137" s="134"/>
      <c r="C1137" s="134"/>
      <c r="D1137" s="134"/>
      <c r="E1137" s="134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  <c r="AA1137" s="134"/>
      <c r="AB1137" s="134"/>
      <c r="AC1137" s="134"/>
      <c r="AD1137" s="134"/>
      <c r="AE1137" s="134"/>
      <c r="AF1137" s="134"/>
      <c r="AG1137" s="134"/>
      <c r="AH1137" s="134"/>
      <c r="AI1137" s="134"/>
      <c r="AJ1137" s="134"/>
      <c r="AK1137" s="134"/>
      <c r="AL1137" s="134"/>
      <c r="AM1137" s="134"/>
      <c r="AN1137" s="134"/>
      <c r="AO1137" s="134"/>
      <c r="AP1137" s="134"/>
      <c r="AQ1137" s="134"/>
      <c r="AR1137" s="134"/>
      <c r="AS1137" s="134"/>
      <c r="AT1137" s="134"/>
      <c r="AU1137" s="134"/>
      <c r="AV1137" s="134"/>
      <c r="AW1137" s="134"/>
      <c r="AX1137" s="134"/>
      <c r="AY1137" s="134"/>
      <c r="AZ1137" s="134"/>
      <c r="BA1137" s="134"/>
      <c r="BB1137" s="134"/>
      <c r="BC1137" s="134"/>
      <c r="BD1137" s="134"/>
      <c r="BE1137" s="134"/>
      <c r="BF1137" s="134"/>
      <c r="BG1137" s="134"/>
      <c r="BH1137" s="134"/>
      <c r="BI1137" s="134"/>
      <c r="BJ1137" s="134"/>
      <c r="BK1137" s="134"/>
      <c r="BL1137" s="134"/>
      <c r="BM1137" s="134"/>
    </row>
    <row r="1138" spans="2:65" x14ac:dyDescent="0.25">
      <c r="B1138" s="134"/>
      <c r="C1138" s="134"/>
      <c r="D1138" s="134"/>
      <c r="E1138" s="134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  <c r="AA1138" s="134"/>
      <c r="AB1138" s="134"/>
      <c r="AC1138" s="134"/>
      <c r="AD1138" s="134"/>
      <c r="AE1138" s="134"/>
      <c r="AF1138" s="134"/>
      <c r="AG1138" s="134"/>
      <c r="AH1138" s="134"/>
      <c r="AI1138" s="134"/>
      <c r="AJ1138" s="134"/>
      <c r="AK1138" s="134"/>
      <c r="AL1138" s="134"/>
      <c r="AM1138" s="134"/>
      <c r="AN1138" s="134"/>
      <c r="AO1138" s="134"/>
      <c r="AP1138" s="134"/>
      <c r="AQ1138" s="134"/>
      <c r="AR1138" s="134"/>
      <c r="AS1138" s="134"/>
      <c r="AT1138" s="134"/>
      <c r="AU1138" s="134"/>
      <c r="AV1138" s="134"/>
      <c r="AW1138" s="134"/>
      <c r="AX1138" s="134"/>
      <c r="AY1138" s="134"/>
      <c r="AZ1138" s="134"/>
      <c r="BA1138" s="134"/>
      <c r="BB1138" s="134"/>
      <c r="BC1138" s="134"/>
      <c r="BD1138" s="134"/>
      <c r="BE1138" s="134"/>
      <c r="BF1138" s="134"/>
      <c r="BG1138" s="134"/>
      <c r="BH1138" s="134"/>
      <c r="BI1138" s="134"/>
      <c r="BJ1138" s="134"/>
      <c r="BK1138" s="134"/>
      <c r="BL1138" s="134"/>
      <c r="BM1138" s="134"/>
    </row>
    <row r="1139" spans="2:65" x14ac:dyDescent="0.25">
      <c r="B1139" s="134"/>
      <c r="C1139" s="134"/>
      <c r="D1139" s="134"/>
      <c r="E1139" s="134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  <c r="AA1139" s="134"/>
      <c r="AB1139" s="134"/>
      <c r="AC1139" s="134"/>
      <c r="AD1139" s="134"/>
      <c r="AE1139" s="134"/>
      <c r="AF1139" s="134"/>
      <c r="AG1139" s="134"/>
      <c r="AH1139" s="134"/>
      <c r="AI1139" s="134"/>
      <c r="AJ1139" s="134"/>
      <c r="AK1139" s="134"/>
      <c r="AL1139" s="134"/>
      <c r="AM1139" s="134"/>
      <c r="AN1139" s="134"/>
      <c r="AO1139" s="134"/>
      <c r="AP1139" s="134"/>
      <c r="AQ1139" s="134"/>
      <c r="AR1139" s="134"/>
      <c r="AS1139" s="134"/>
      <c r="AT1139" s="134"/>
      <c r="AU1139" s="134"/>
      <c r="AV1139" s="134"/>
      <c r="AW1139" s="134"/>
      <c r="AX1139" s="134"/>
      <c r="AY1139" s="134"/>
      <c r="AZ1139" s="134"/>
      <c r="BA1139" s="134"/>
      <c r="BB1139" s="134"/>
      <c r="BC1139" s="134"/>
      <c r="BD1139" s="134"/>
      <c r="BE1139" s="134"/>
      <c r="BF1139" s="134"/>
      <c r="BG1139" s="134"/>
      <c r="BH1139" s="134"/>
      <c r="BI1139" s="134"/>
      <c r="BJ1139" s="134"/>
      <c r="BK1139" s="134"/>
      <c r="BL1139" s="134"/>
      <c r="BM1139" s="134"/>
    </row>
    <row r="1140" spans="2:65" x14ac:dyDescent="0.25">
      <c r="B1140" s="134"/>
      <c r="C1140" s="134"/>
      <c r="D1140" s="134"/>
      <c r="E1140" s="134"/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  <c r="AA1140" s="134"/>
      <c r="AB1140" s="134"/>
      <c r="AC1140" s="134"/>
      <c r="AD1140" s="134"/>
      <c r="AE1140" s="134"/>
      <c r="AF1140" s="134"/>
      <c r="AG1140" s="134"/>
      <c r="AH1140" s="134"/>
      <c r="AI1140" s="134"/>
      <c r="AJ1140" s="134"/>
      <c r="AK1140" s="134"/>
      <c r="AL1140" s="134"/>
      <c r="AM1140" s="134"/>
      <c r="AN1140" s="134"/>
      <c r="AO1140" s="134"/>
      <c r="AP1140" s="134"/>
      <c r="AQ1140" s="134"/>
      <c r="AR1140" s="134"/>
      <c r="AS1140" s="134"/>
      <c r="AT1140" s="134"/>
      <c r="AU1140" s="134"/>
      <c r="AV1140" s="134"/>
      <c r="AW1140" s="134"/>
      <c r="AX1140" s="134"/>
      <c r="AY1140" s="134"/>
      <c r="AZ1140" s="134"/>
      <c r="BA1140" s="134"/>
      <c r="BB1140" s="134"/>
      <c r="BC1140" s="134"/>
      <c r="BD1140" s="134"/>
      <c r="BE1140" s="134"/>
      <c r="BF1140" s="134"/>
      <c r="BG1140" s="134"/>
      <c r="BH1140" s="134"/>
      <c r="BI1140" s="134"/>
      <c r="BJ1140" s="134"/>
      <c r="BK1140" s="134"/>
      <c r="BL1140" s="134"/>
      <c r="BM1140" s="134"/>
    </row>
    <row r="1141" spans="2:65" x14ac:dyDescent="0.25">
      <c r="B1141" s="134"/>
      <c r="C1141" s="134"/>
      <c r="D1141" s="134"/>
      <c r="E1141" s="134"/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  <c r="AA1141" s="134"/>
      <c r="AB1141" s="134"/>
      <c r="AC1141" s="134"/>
      <c r="AD1141" s="134"/>
      <c r="AE1141" s="134"/>
      <c r="AF1141" s="134"/>
      <c r="AG1141" s="134"/>
      <c r="AH1141" s="134"/>
      <c r="AI1141" s="134"/>
      <c r="AJ1141" s="134"/>
      <c r="AK1141" s="134"/>
      <c r="AL1141" s="134"/>
      <c r="AM1141" s="134"/>
      <c r="AN1141" s="134"/>
      <c r="AO1141" s="134"/>
      <c r="AP1141" s="134"/>
      <c r="AQ1141" s="134"/>
      <c r="AR1141" s="134"/>
      <c r="AS1141" s="134"/>
      <c r="AT1141" s="134"/>
      <c r="AU1141" s="134"/>
      <c r="AV1141" s="134"/>
      <c r="AW1141" s="134"/>
      <c r="AX1141" s="134"/>
      <c r="AY1141" s="134"/>
      <c r="AZ1141" s="134"/>
      <c r="BA1141" s="134"/>
      <c r="BB1141" s="134"/>
      <c r="BC1141" s="134"/>
      <c r="BD1141" s="134"/>
      <c r="BE1141" s="134"/>
      <c r="BF1141" s="134"/>
      <c r="BG1141" s="134"/>
      <c r="BH1141" s="134"/>
      <c r="BI1141" s="134"/>
      <c r="BJ1141" s="134"/>
      <c r="BK1141" s="134"/>
      <c r="BL1141" s="134"/>
      <c r="BM1141" s="134"/>
    </row>
    <row r="1142" spans="2:65" x14ac:dyDescent="0.25">
      <c r="B1142" s="134"/>
      <c r="C1142" s="134"/>
      <c r="D1142" s="134"/>
      <c r="E1142" s="134"/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  <c r="AA1142" s="134"/>
      <c r="AB1142" s="134"/>
      <c r="AC1142" s="134"/>
      <c r="AD1142" s="134"/>
      <c r="AE1142" s="134"/>
      <c r="AF1142" s="134"/>
      <c r="AG1142" s="134"/>
      <c r="AH1142" s="134"/>
      <c r="AI1142" s="134"/>
      <c r="AJ1142" s="134"/>
      <c r="AK1142" s="134"/>
      <c r="AL1142" s="134"/>
      <c r="AM1142" s="134"/>
      <c r="AN1142" s="134"/>
      <c r="AO1142" s="134"/>
      <c r="AP1142" s="134"/>
      <c r="AQ1142" s="134"/>
      <c r="AR1142" s="134"/>
      <c r="AS1142" s="134"/>
      <c r="AT1142" s="134"/>
      <c r="AU1142" s="134"/>
      <c r="AV1142" s="134"/>
      <c r="AW1142" s="134"/>
      <c r="AX1142" s="134"/>
      <c r="AY1142" s="134"/>
      <c r="AZ1142" s="134"/>
      <c r="BA1142" s="134"/>
      <c r="BB1142" s="134"/>
      <c r="BC1142" s="134"/>
      <c r="BD1142" s="134"/>
      <c r="BE1142" s="134"/>
      <c r="BF1142" s="134"/>
      <c r="BG1142" s="134"/>
      <c r="BH1142" s="134"/>
      <c r="BI1142" s="134"/>
      <c r="BJ1142" s="134"/>
      <c r="BK1142" s="134"/>
      <c r="BL1142" s="134"/>
      <c r="BM1142" s="134"/>
    </row>
    <row r="1143" spans="2:65" x14ac:dyDescent="0.25">
      <c r="B1143" s="134"/>
      <c r="C1143" s="134"/>
      <c r="D1143" s="134"/>
      <c r="E1143" s="134"/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  <c r="AA1143" s="134"/>
      <c r="AB1143" s="134"/>
      <c r="AC1143" s="134"/>
      <c r="AD1143" s="134"/>
      <c r="AE1143" s="134"/>
      <c r="AF1143" s="134"/>
      <c r="AG1143" s="134"/>
      <c r="AH1143" s="134"/>
      <c r="AI1143" s="134"/>
      <c r="AJ1143" s="134"/>
      <c r="AK1143" s="134"/>
      <c r="AL1143" s="134"/>
      <c r="AM1143" s="134"/>
      <c r="AN1143" s="134"/>
      <c r="AO1143" s="134"/>
      <c r="AP1143" s="134"/>
      <c r="AQ1143" s="134"/>
      <c r="AR1143" s="134"/>
      <c r="AS1143" s="134"/>
      <c r="AT1143" s="134"/>
      <c r="AU1143" s="134"/>
      <c r="AV1143" s="134"/>
      <c r="AW1143" s="134"/>
      <c r="AX1143" s="134"/>
      <c r="AY1143" s="134"/>
      <c r="AZ1143" s="134"/>
      <c r="BA1143" s="134"/>
      <c r="BB1143" s="134"/>
      <c r="BC1143" s="134"/>
      <c r="BD1143" s="134"/>
      <c r="BE1143" s="134"/>
      <c r="BF1143" s="134"/>
      <c r="BG1143" s="134"/>
      <c r="BH1143" s="134"/>
      <c r="BI1143" s="134"/>
      <c r="BJ1143" s="134"/>
      <c r="BK1143" s="134"/>
      <c r="BL1143" s="134"/>
      <c r="BM1143" s="134"/>
    </row>
    <row r="1144" spans="2:65" x14ac:dyDescent="0.25">
      <c r="B1144" s="134"/>
      <c r="C1144" s="134"/>
      <c r="D1144" s="134"/>
      <c r="E1144" s="134"/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  <c r="AA1144" s="134"/>
      <c r="AB1144" s="134"/>
      <c r="AC1144" s="134"/>
      <c r="AD1144" s="134"/>
      <c r="AE1144" s="134"/>
      <c r="AF1144" s="134"/>
      <c r="AG1144" s="134"/>
      <c r="AH1144" s="134"/>
      <c r="AI1144" s="134"/>
      <c r="AJ1144" s="134"/>
      <c r="AK1144" s="134"/>
      <c r="AL1144" s="134"/>
      <c r="AM1144" s="134"/>
      <c r="AN1144" s="134"/>
      <c r="AO1144" s="134"/>
      <c r="AP1144" s="134"/>
      <c r="AQ1144" s="134"/>
      <c r="AR1144" s="134"/>
      <c r="AS1144" s="134"/>
      <c r="AT1144" s="134"/>
      <c r="AU1144" s="134"/>
      <c r="AV1144" s="134"/>
      <c r="AW1144" s="134"/>
      <c r="AX1144" s="134"/>
      <c r="AY1144" s="134"/>
      <c r="AZ1144" s="134"/>
      <c r="BA1144" s="134"/>
      <c r="BB1144" s="134"/>
      <c r="BC1144" s="134"/>
      <c r="BD1144" s="134"/>
      <c r="BE1144" s="134"/>
      <c r="BF1144" s="134"/>
      <c r="BG1144" s="134"/>
      <c r="BH1144" s="134"/>
      <c r="BI1144" s="134"/>
      <c r="BJ1144" s="134"/>
      <c r="BK1144" s="134"/>
      <c r="BL1144" s="134"/>
      <c r="BM1144" s="134"/>
    </row>
    <row r="1145" spans="2:65" x14ac:dyDescent="0.25">
      <c r="B1145" s="134"/>
      <c r="C1145" s="134"/>
      <c r="D1145" s="134"/>
      <c r="E1145" s="134"/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  <c r="AA1145" s="134"/>
      <c r="AB1145" s="134"/>
      <c r="AC1145" s="134"/>
      <c r="AD1145" s="134"/>
      <c r="AE1145" s="134"/>
      <c r="AF1145" s="134"/>
      <c r="AG1145" s="134"/>
      <c r="AH1145" s="134"/>
      <c r="AI1145" s="134"/>
      <c r="AJ1145" s="134"/>
      <c r="AK1145" s="134"/>
      <c r="AL1145" s="134"/>
      <c r="AM1145" s="134"/>
      <c r="AN1145" s="134"/>
      <c r="AO1145" s="134"/>
      <c r="AP1145" s="134"/>
      <c r="AQ1145" s="134"/>
      <c r="AR1145" s="134"/>
      <c r="AS1145" s="134"/>
      <c r="AT1145" s="134"/>
      <c r="AU1145" s="134"/>
      <c r="AV1145" s="134"/>
      <c r="AW1145" s="134"/>
      <c r="AX1145" s="134"/>
      <c r="AY1145" s="134"/>
      <c r="AZ1145" s="134"/>
      <c r="BA1145" s="134"/>
      <c r="BB1145" s="134"/>
      <c r="BC1145" s="134"/>
      <c r="BD1145" s="134"/>
      <c r="BE1145" s="134"/>
      <c r="BF1145" s="134"/>
      <c r="BG1145" s="134"/>
      <c r="BH1145" s="134"/>
      <c r="BI1145" s="134"/>
      <c r="BJ1145" s="134"/>
      <c r="BK1145" s="134"/>
      <c r="BL1145" s="134"/>
      <c r="BM1145" s="134"/>
    </row>
    <row r="1146" spans="2:65" x14ac:dyDescent="0.25">
      <c r="B1146" s="134"/>
      <c r="C1146" s="134"/>
      <c r="D1146" s="134"/>
      <c r="E1146" s="134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  <c r="AA1146" s="134"/>
      <c r="AB1146" s="134"/>
      <c r="AC1146" s="134"/>
      <c r="AD1146" s="134"/>
      <c r="AE1146" s="134"/>
      <c r="AF1146" s="134"/>
      <c r="AG1146" s="134"/>
      <c r="AH1146" s="134"/>
      <c r="AI1146" s="134"/>
      <c r="AJ1146" s="134"/>
      <c r="AK1146" s="134"/>
      <c r="AL1146" s="134"/>
      <c r="AM1146" s="134"/>
      <c r="AN1146" s="134"/>
      <c r="AO1146" s="134"/>
      <c r="AP1146" s="134"/>
      <c r="AQ1146" s="134"/>
      <c r="AR1146" s="134"/>
      <c r="AS1146" s="134"/>
      <c r="AT1146" s="134"/>
      <c r="AU1146" s="134"/>
      <c r="AV1146" s="134"/>
      <c r="AW1146" s="134"/>
      <c r="AX1146" s="134"/>
      <c r="AY1146" s="134"/>
      <c r="AZ1146" s="134"/>
      <c r="BA1146" s="134"/>
      <c r="BB1146" s="134"/>
      <c r="BC1146" s="134"/>
      <c r="BD1146" s="134"/>
      <c r="BE1146" s="134"/>
      <c r="BF1146" s="134"/>
      <c r="BG1146" s="134"/>
      <c r="BH1146" s="134"/>
      <c r="BI1146" s="134"/>
      <c r="BJ1146" s="134"/>
      <c r="BK1146" s="134"/>
      <c r="BL1146" s="134"/>
      <c r="BM1146" s="134"/>
    </row>
    <row r="1147" spans="2:65" x14ac:dyDescent="0.25">
      <c r="B1147" s="134"/>
      <c r="C1147" s="134"/>
      <c r="D1147" s="134"/>
      <c r="E1147" s="134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  <c r="AA1147" s="134"/>
      <c r="AB1147" s="134"/>
      <c r="AC1147" s="134"/>
      <c r="AD1147" s="134"/>
      <c r="AE1147" s="134"/>
      <c r="AF1147" s="134"/>
      <c r="AG1147" s="134"/>
      <c r="AH1147" s="134"/>
      <c r="AI1147" s="134"/>
      <c r="AJ1147" s="134"/>
      <c r="AK1147" s="134"/>
      <c r="AL1147" s="134"/>
      <c r="AM1147" s="134"/>
      <c r="AN1147" s="134"/>
      <c r="AO1147" s="134"/>
      <c r="AP1147" s="134"/>
      <c r="AQ1147" s="134"/>
      <c r="AR1147" s="134"/>
      <c r="AS1147" s="134"/>
      <c r="AT1147" s="134"/>
      <c r="AU1147" s="134"/>
      <c r="AV1147" s="134"/>
      <c r="AW1147" s="134"/>
      <c r="AX1147" s="134"/>
      <c r="AY1147" s="134"/>
      <c r="AZ1147" s="134"/>
      <c r="BA1147" s="134"/>
      <c r="BB1147" s="134"/>
      <c r="BC1147" s="134"/>
      <c r="BD1147" s="134"/>
      <c r="BE1147" s="134"/>
      <c r="BF1147" s="134"/>
      <c r="BG1147" s="134"/>
      <c r="BH1147" s="134"/>
      <c r="BI1147" s="134"/>
      <c r="BJ1147" s="134"/>
      <c r="BK1147" s="134"/>
      <c r="BL1147" s="134"/>
      <c r="BM1147" s="134"/>
    </row>
    <row r="1148" spans="2:65" x14ac:dyDescent="0.25">
      <c r="B1148" s="134"/>
      <c r="C1148" s="134"/>
      <c r="D1148" s="134"/>
      <c r="E1148" s="134"/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  <c r="AA1148" s="134"/>
      <c r="AB1148" s="134"/>
      <c r="AC1148" s="134"/>
      <c r="AD1148" s="134"/>
      <c r="AE1148" s="134"/>
      <c r="AF1148" s="134"/>
      <c r="AG1148" s="134"/>
      <c r="AH1148" s="134"/>
      <c r="AI1148" s="134"/>
      <c r="AJ1148" s="134"/>
      <c r="AK1148" s="134"/>
      <c r="AL1148" s="134"/>
      <c r="AM1148" s="134"/>
      <c r="AN1148" s="134"/>
      <c r="AO1148" s="134"/>
      <c r="AP1148" s="134"/>
      <c r="AQ1148" s="134"/>
      <c r="AR1148" s="134"/>
      <c r="AS1148" s="134"/>
      <c r="AT1148" s="134"/>
      <c r="AU1148" s="134"/>
      <c r="AV1148" s="134"/>
      <c r="AW1148" s="134"/>
      <c r="AX1148" s="134"/>
      <c r="AY1148" s="134"/>
      <c r="AZ1148" s="134"/>
      <c r="BA1148" s="134"/>
      <c r="BB1148" s="134"/>
      <c r="BC1148" s="134"/>
      <c r="BD1148" s="134"/>
      <c r="BE1148" s="134"/>
      <c r="BF1148" s="134"/>
      <c r="BG1148" s="134"/>
      <c r="BH1148" s="134"/>
      <c r="BI1148" s="134"/>
      <c r="BJ1148" s="134"/>
      <c r="BK1148" s="134"/>
      <c r="BL1148" s="134"/>
      <c r="BM1148" s="134"/>
    </row>
    <row r="1149" spans="2:65" x14ac:dyDescent="0.25">
      <c r="B1149" s="134"/>
      <c r="C1149" s="134"/>
      <c r="D1149" s="134"/>
      <c r="E1149" s="134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  <c r="AA1149" s="134"/>
      <c r="AB1149" s="134"/>
      <c r="AC1149" s="134"/>
      <c r="AD1149" s="134"/>
      <c r="AE1149" s="134"/>
      <c r="AF1149" s="134"/>
      <c r="AG1149" s="134"/>
      <c r="AH1149" s="134"/>
      <c r="AI1149" s="134"/>
      <c r="AJ1149" s="134"/>
      <c r="AK1149" s="134"/>
      <c r="AL1149" s="134"/>
      <c r="AM1149" s="134"/>
      <c r="AN1149" s="134"/>
      <c r="AO1149" s="134"/>
      <c r="AP1149" s="134"/>
      <c r="AQ1149" s="134"/>
      <c r="AR1149" s="134"/>
      <c r="AS1149" s="134"/>
      <c r="AT1149" s="134"/>
      <c r="AU1149" s="134"/>
      <c r="AV1149" s="134"/>
      <c r="AW1149" s="134"/>
      <c r="AX1149" s="134"/>
      <c r="AY1149" s="134"/>
      <c r="AZ1149" s="134"/>
      <c r="BA1149" s="134"/>
      <c r="BB1149" s="134"/>
      <c r="BC1149" s="134"/>
      <c r="BD1149" s="134"/>
      <c r="BE1149" s="134"/>
      <c r="BF1149" s="134"/>
      <c r="BG1149" s="134"/>
      <c r="BH1149" s="134"/>
      <c r="BI1149" s="134"/>
      <c r="BJ1149" s="134"/>
      <c r="BK1149" s="134"/>
      <c r="BL1149" s="134"/>
      <c r="BM1149" s="134"/>
    </row>
    <row r="1150" spans="2:65" x14ac:dyDescent="0.25">
      <c r="B1150" s="134"/>
      <c r="C1150" s="134"/>
      <c r="D1150" s="134"/>
      <c r="E1150" s="134"/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  <c r="AA1150" s="134"/>
      <c r="AB1150" s="134"/>
      <c r="AC1150" s="134"/>
      <c r="AD1150" s="134"/>
      <c r="AE1150" s="134"/>
      <c r="AF1150" s="134"/>
      <c r="AG1150" s="134"/>
      <c r="AH1150" s="134"/>
      <c r="AI1150" s="134"/>
      <c r="AJ1150" s="134"/>
      <c r="AK1150" s="134"/>
      <c r="AL1150" s="134"/>
      <c r="AM1150" s="134"/>
      <c r="AN1150" s="134"/>
      <c r="AO1150" s="134"/>
      <c r="AP1150" s="134"/>
      <c r="AQ1150" s="134"/>
      <c r="AR1150" s="134"/>
      <c r="AS1150" s="134"/>
      <c r="AT1150" s="134"/>
      <c r="AU1150" s="134"/>
      <c r="AV1150" s="134"/>
      <c r="AW1150" s="134"/>
      <c r="AX1150" s="134"/>
      <c r="AY1150" s="134"/>
      <c r="AZ1150" s="134"/>
      <c r="BA1150" s="134"/>
      <c r="BB1150" s="134"/>
      <c r="BC1150" s="134"/>
      <c r="BD1150" s="134"/>
      <c r="BE1150" s="134"/>
      <c r="BF1150" s="134"/>
      <c r="BG1150" s="134"/>
      <c r="BH1150" s="134"/>
      <c r="BI1150" s="134"/>
      <c r="BJ1150" s="134"/>
      <c r="BK1150" s="134"/>
      <c r="BL1150" s="134"/>
      <c r="BM1150" s="134"/>
    </row>
    <row r="1151" spans="2:65" x14ac:dyDescent="0.25">
      <c r="B1151" s="134"/>
      <c r="C1151" s="134"/>
      <c r="D1151" s="134"/>
      <c r="E1151" s="134"/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  <c r="AA1151" s="134"/>
      <c r="AB1151" s="134"/>
      <c r="AC1151" s="134"/>
      <c r="AD1151" s="134"/>
      <c r="AE1151" s="134"/>
      <c r="AF1151" s="134"/>
      <c r="AG1151" s="134"/>
      <c r="AH1151" s="134"/>
      <c r="AI1151" s="134"/>
      <c r="AJ1151" s="134"/>
      <c r="AK1151" s="134"/>
      <c r="AL1151" s="134"/>
      <c r="AM1151" s="134"/>
      <c r="AN1151" s="134"/>
      <c r="AO1151" s="134"/>
      <c r="AP1151" s="134"/>
      <c r="AQ1151" s="134"/>
      <c r="AR1151" s="134"/>
      <c r="AS1151" s="134"/>
      <c r="AT1151" s="134"/>
      <c r="AU1151" s="134"/>
      <c r="AV1151" s="134"/>
      <c r="AW1151" s="134"/>
      <c r="AX1151" s="134"/>
      <c r="AY1151" s="134"/>
      <c r="AZ1151" s="134"/>
      <c r="BA1151" s="134"/>
      <c r="BB1151" s="134"/>
      <c r="BC1151" s="134"/>
      <c r="BD1151" s="134"/>
      <c r="BE1151" s="134"/>
      <c r="BF1151" s="134"/>
      <c r="BG1151" s="134"/>
      <c r="BH1151" s="134"/>
      <c r="BI1151" s="134"/>
      <c r="BJ1151" s="134"/>
      <c r="BK1151" s="134"/>
      <c r="BL1151" s="134"/>
      <c r="BM1151" s="134"/>
    </row>
    <row r="1152" spans="2:65" x14ac:dyDescent="0.25">
      <c r="B1152" s="134"/>
      <c r="C1152" s="134"/>
      <c r="D1152" s="134"/>
      <c r="E1152" s="134"/>
      <c r="F1152" s="134"/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  <c r="AA1152" s="134"/>
      <c r="AB1152" s="134"/>
      <c r="AC1152" s="134"/>
      <c r="AD1152" s="134"/>
      <c r="AE1152" s="134"/>
      <c r="AF1152" s="134"/>
      <c r="AG1152" s="134"/>
      <c r="AH1152" s="134"/>
      <c r="AI1152" s="134"/>
      <c r="AJ1152" s="134"/>
      <c r="AK1152" s="134"/>
      <c r="AL1152" s="134"/>
      <c r="AM1152" s="134"/>
      <c r="AN1152" s="134"/>
      <c r="AO1152" s="134"/>
      <c r="AP1152" s="134"/>
      <c r="AQ1152" s="134"/>
      <c r="AR1152" s="134"/>
      <c r="AS1152" s="134"/>
      <c r="AT1152" s="134"/>
      <c r="AU1152" s="134"/>
      <c r="AV1152" s="134"/>
      <c r="AW1152" s="134"/>
      <c r="AX1152" s="134"/>
      <c r="AY1152" s="134"/>
      <c r="AZ1152" s="134"/>
      <c r="BA1152" s="134"/>
      <c r="BB1152" s="134"/>
      <c r="BC1152" s="134"/>
      <c r="BD1152" s="134"/>
      <c r="BE1152" s="134"/>
      <c r="BF1152" s="134"/>
      <c r="BG1152" s="134"/>
      <c r="BH1152" s="134"/>
      <c r="BI1152" s="134"/>
      <c r="BJ1152" s="134"/>
      <c r="BK1152" s="134"/>
      <c r="BL1152" s="134"/>
      <c r="BM1152" s="134"/>
    </row>
    <row r="1153" spans="2:65" x14ac:dyDescent="0.25">
      <c r="B1153" s="134"/>
      <c r="C1153" s="134"/>
      <c r="D1153" s="134"/>
      <c r="E1153" s="134"/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  <c r="AA1153" s="134"/>
      <c r="AB1153" s="134"/>
      <c r="AC1153" s="134"/>
      <c r="AD1153" s="134"/>
      <c r="AE1153" s="134"/>
      <c r="AF1153" s="134"/>
      <c r="AG1153" s="134"/>
      <c r="AH1153" s="134"/>
      <c r="AI1153" s="134"/>
      <c r="AJ1153" s="134"/>
      <c r="AK1153" s="134"/>
      <c r="AL1153" s="134"/>
      <c r="AM1153" s="134"/>
      <c r="AN1153" s="134"/>
      <c r="AO1153" s="134"/>
      <c r="AP1153" s="134"/>
      <c r="AQ1153" s="134"/>
      <c r="AR1153" s="134"/>
      <c r="AS1153" s="134"/>
      <c r="AT1153" s="134"/>
      <c r="AU1153" s="134"/>
      <c r="AV1153" s="134"/>
      <c r="AW1153" s="134"/>
      <c r="AX1153" s="134"/>
      <c r="AY1153" s="134"/>
      <c r="AZ1153" s="134"/>
      <c r="BA1153" s="134"/>
      <c r="BB1153" s="134"/>
      <c r="BC1153" s="134"/>
      <c r="BD1153" s="134"/>
      <c r="BE1153" s="134"/>
      <c r="BF1153" s="134"/>
      <c r="BG1153" s="134"/>
      <c r="BH1153" s="134"/>
      <c r="BI1153" s="134"/>
      <c r="BJ1153" s="134"/>
      <c r="BK1153" s="134"/>
      <c r="BL1153" s="134"/>
      <c r="BM1153" s="134"/>
    </row>
    <row r="1154" spans="2:65" x14ac:dyDescent="0.25">
      <c r="B1154" s="134"/>
      <c r="C1154" s="134"/>
      <c r="D1154" s="134"/>
      <c r="E1154" s="134"/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  <c r="AA1154" s="134"/>
      <c r="AB1154" s="134"/>
      <c r="AC1154" s="134"/>
      <c r="AD1154" s="134"/>
      <c r="AE1154" s="134"/>
      <c r="AF1154" s="134"/>
      <c r="AG1154" s="134"/>
      <c r="AH1154" s="134"/>
      <c r="AI1154" s="134"/>
      <c r="AJ1154" s="134"/>
      <c r="AK1154" s="134"/>
      <c r="AL1154" s="134"/>
      <c r="AM1154" s="134"/>
      <c r="AN1154" s="134"/>
      <c r="AO1154" s="134"/>
      <c r="AP1154" s="134"/>
      <c r="AQ1154" s="134"/>
      <c r="AR1154" s="134"/>
      <c r="AS1154" s="134"/>
      <c r="AT1154" s="134"/>
      <c r="AU1154" s="134"/>
      <c r="AV1154" s="134"/>
      <c r="AW1154" s="134"/>
      <c r="AX1154" s="134"/>
      <c r="AY1154" s="134"/>
      <c r="AZ1154" s="134"/>
      <c r="BA1154" s="134"/>
      <c r="BB1154" s="134"/>
      <c r="BC1154" s="134"/>
      <c r="BD1154" s="134"/>
      <c r="BE1154" s="134"/>
      <c r="BF1154" s="134"/>
      <c r="BG1154" s="134"/>
      <c r="BH1154" s="134"/>
      <c r="BI1154" s="134"/>
      <c r="BJ1154" s="134"/>
      <c r="BK1154" s="134"/>
      <c r="BL1154" s="134"/>
      <c r="BM1154" s="134"/>
    </row>
    <row r="1155" spans="2:65" x14ac:dyDescent="0.25">
      <c r="B1155" s="134"/>
      <c r="C1155" s="134"/>
      <c r="D1155" s="134"/>
      <c r="E1155" s="134"/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  <c r="AA1155" s="134"/>
      <c r="AB1155" s="134"/>
      <c r="AC1155" s="134"/>
      <c r="AD1155" s="134"/>
      <c r="AE1155" s="134"/>
      <c r="AF1155" s="134"/>
      <c r="AG1155" s="134"/>
      <c r="AH1155" s="134"/>
      <c r="AI1155" s="134"/>
      <c r="AJ1155" s="134"/>
      <c r="AK1155" s="134"/>
      <c r="AL1155" s="134"/>
      <c r="AM1155" s="134"/>
      <c r="AN1155" s="134"/>
      <c r="AO1155" s="134"/>
      <c r="AP1155" s="134"/>
      <c r="AQ1155" s="134"/>
      <c r="AR1155" s="134"/>
      <c r="AS1155" s="134"/>
      <c r="AT1155" s="134"/>
      <c r="AU1155" s="134"/>
      <c r="AV1155" s="134"/>
      <c r="AW1155" s="134"/>
      <c r="AX1155" s="134"/>
      <c r="AY1155" s="134"/>
      <c r="AZ1155" s="134"/>
      <c r="BA1155" s="134"/>
      <c r="BB1155" s="134"/>
      <c r="BC1155" s="134"/>
      <c r="BD1155" s="134"/>
      <c r="BE1155" s="134"/>
      <c r="BF1155" s="134"/>
      <c r="BG1155" s="134"/>
      <c r="BH1155" s="134"/>
      <c r="BI1155" s="134"/>
      <c r="BJ1155" s="134"/>
      <c r="BK1155" s="134"/>
      <c r="BL1155" s="134"/>
      <c r="BM1155" s="134"/>
    </row>
    <row r="1156" spans="2:65" x14ac:dyDescent="0.25">
      <c r="B1156" s="134"/>
      <c r="C1156" s="134"/>
      <c r="D1156" s="134"/>
      <c r="E1156" s="134"/>
      <c r="F1156" s="134"/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  <c r="AA1156" s="134"/>
      <c r="AB1156" s="134"/>
      <c r="AC1156" s="134"/>
      <c r="AD1156" s="134"/>
      <c r="AE1156" s="134"/>
      <c r="AF1156" s="134"/>
      <c r="AG1156" s="134"/>
      <c r="AH1156" s="134"/>
      <c r="AI1156" s="134"/>
      <c r="AJ1156" s="134"/>
      <c r="AK1156" s="134"/>
      <c r="AL1156" s="134"/>
      <c r="AM1156" s="134"/>
      <c r="AN1156" s="134"/>
      <c r="AO1156" s="134"/>
      <c r="AP1156" s="134"/>
      <c r="AQ1156" s="134"/>
      <c r="AR1156" s="134"/>
      <c r="AS1156" s="134"/>
      <c r="AT1156" s="134"/>
      <c r="AU1156" s="134"/>
      <c r="AV1156" s="134"/>
      <c r="AW1156" s="134"/>
      <c r="AX1156" s="134"/>
      <c r="AY1156" s="134"/>
      <c r="AZ1156" s="134"/>
      <c r="BA1156" s="134"/>
      <c r="BB1156" s="134"/>
      <c r="BC1156" s="134"/>
      <c r="BD1156" s="134"/>
      <c r="BE1156" s="134"/>
      <c r="BF1156" s="134"/>
      <c r="BG1156" s="134"/>
      <c r="BH1156" s="134"/>
      <c r="BI1156" s="134"/>
      <c r="BJ1156" s="134"/>
      <c r="BK1156" s="134"/>
      <c r="BL1156" s="134"/>
      <c r="BM1156" s="134"/>
    </row>
    <row r="1157" spans="2:65" x14ac:dyDescent="0.25">
      <c r="B1157" s="134"/>
      <c r="C1157" s="134"/>
      <c r="D1157" s="134"/>
      <c r="E1157" s="134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  <c r="AA1157" s="134"/>
      <c r="AB1157" s="134"/>
      <c r="AC1157" s="134"/>
      <c r="AD1157" s="134"/>
      <c r="AE1157" s="134"/>
      <c r="AF1157" s="134"/>
      <c r="AG1157" s="134"/>
      <c r="AH1157" s="134"/>
      <c r="AI1157" s="134"/>
      <c r="AJ1157" s="134"/>
      <c r="AK1157" s="134"/>
      <c r="AL1157" s="134"/>
      <c r="AM1157" s="134"/>
      <c r="AN1157" s="134"/>
      <c r="AO1157" s="134"/>
      <c r="AP1157" s="134"/>
      <c r="AQ1157" s="134"/>
      <c r="AR1157" s="134"/>
      <c r="AS1157" s="134"/>
      <c r="AT1157" s="134"/>
      <c r="AU1157" s="134"/>
      <c r="AV1157" s="134"/>
      <c r="AW1157" s="134"/>
      <c r="AX1157" s="134"/>
      <c r="AY1157" s="134"/>
      <c r="AZ1157" s="134"/>
      <c r="BA1157" s="134"/>
      <c r="BB1157" s="134"/>
      <c r="BC1157" s="134"/>
      <c r="BD1157" s="134"/>
      <c r="BE1157" s="134"/>
      <c r="BF1157" s="134"/>
      <c r="BG1157" s="134"/>
      <c r="BH1157" s="134"/>
      <c r="BI1157" s="134"/>
      <c r="BJ1157" s="134"/>
      <c r="BK1157" s="134"/>
      <c r="BL1157" s="134"/>
      <c r="BM1157" s="134"/>
    </row>
    <row r="1158" spans="2:65" x14ac:dyDescent="0.25">
      <c r="B1158" s="134"/>
      <c r="C1158" s="134"/>
      <c r="D1158" s="134"/>
      <c r="E1158" s="134"/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  <c r="AA1158" s="134"/>
      <c r="AB1158" s="134"/>
      <c r="AC1158" s="134"/>
      <c r="AD1158" s="134"/>
      <c r="AE1158" s="134"/>
      <c r="AF1158" s="134"/>
      <c r="AG1158" s="134"/>
      <c r="AH1158" s="134"/>
      <c r="AI1158" s="134"/>
      <c r="AJ1158" s="134"/>
      <c r="AK1158" s="134"/>
      <c r="AL1158" s="134"/>
      <c r="AM1158" s="134"/>
      <c r="AN1158" s="134"/>
      <c r="AO1158" s="134"/>
      <c r="AP1158" s="134"/>
      <c r="AQ1158" s="134"/>
      <c r="AR1158" s="134"/>
      <c r="AS1158" s="134"/>
      <c r="AT1158" s="134"/>
      <c r="AU1158" s="134"/>
      <c r="AV1158" s="134"/>
      <c r="AW1158" s="134"/>
      <c r="AX1158" s="134"/>
      <c r="AY1158" s="134"/>
      <c r="AZ1158" s="134"/>
      <c r="BA1158" s="134"/>
      <c r="BB1158" s="134"/>
      <c r="BC1158" s="134"/>
      <c r="BD1158" s="134"/>
      <c r="BE1158" s="134"/>
      <c r="BF1158" s="134"/>
      <c r="BG1158" s="134"/>
      <c r="BH1158" s="134"/>
      <c r="BI1158" s="134"/>
      <c r="BJ1158" s="134"/>
      <c r="BK1158" s="134"/>
      <c r="BL1158" s="134"/>
      <c r="BM1158" s="134"/>
    </row>
    <row r="1159" spans="2:65" x14ac:dyDescent="0.25">
      <c r="B1159" s="134"/>
      <c r="C1159" s="134"/>
      <c r="D1159" s="134"/>
      <c r="E1159" s="134"/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  <c r="AA1159" s="134"/>
      <c r="AB1159" s="134"/>
      <c r="AC1159" s="134"/>
      <c r="AD1159" s="134"/>
      <c r="AE1159" s="134"/>
      <c r="AF1159" s="134"/>
      <c r="AG1159" s="134"/>
      <c r="AH1159" s="134"/>
      <c r="AI1159" s="134"/>
      <c r="AJ1159" s="134"/>
      <c r="AK1159" s="134"/>
      <c r="AL1159" s="134"/>
      <c r="AM1159" s="134"/>
      <c r="AN1159" s="134"/>
      <c r="AO1159" s="134"/>
      <c r="AP1159" s="134"/>
      <c r="AQ1159" s="134"/>
      <c r="AR1159" s="134"/>
      <c r="AS1159" s="134"/>
      <c r="AT1159" s="134"/>
      <c r="AU1159" s="134"/>
      <c r="AV1159" s="134"/>
      <c r="AW1159" s="134"/>
      <c r="AX1159" s="134"/>
      <c r="AY1159" s="134"/>
      <c r="AZ1159" s="134"/>
      <c r="BA1159" s="134"/>
      <c r="BB1159" s="134"/>
      <c r="BC1159" s="134"/>
      <c r="BD1159" s="134"/>
      <c r="BE1159" s="134"/>
      <c r="BF1159" s="134"/>
      <c r="BG1159" s="134"/>
      <c r="BH1159" s="134"/>
      <c r="BI1159" s="134"/>
      <c r="BJ1159" s="134"/>
      <c r="BK1159" s="134"/>
      <c r="BL1159" s="134"/>
      <c r="BM1159" s="134"/>
    </row>
    <row r="1160" spans="2:65" x14ac:dyDescent="0.25">
      <c r="B1160" s="134"/>
      <c r="C1160" s="134"/>
      <c r="D1160" s="134"/>
      <c r="E1160" s="134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  <c r="AA1160" s="134"/>
      <c r="AB1160" s="134"/>
      <c r="AC1160" s="134"/>
      <c r="AD1160" s="134"/>
      <c r="AE1160" s="134"/>
      <c r="AF1160" s="134"/>
      <c r="AG1160" s="134"/>
      <c r="AH1160" s="134"/>
      <c r="AI1160" s="134"/>
      <c r="AJ1160" s="134"/>
      <c r="AK1160" s="134"/>
      <c r="AL1160" s="134"/>
      <c r="AM1160" s="134"/>
      <c r="AN1160" s="134"/>
      <c r="AO1160" s="134"/>
      <c r="AP1160" s="134"/>
      <c r="AQ1160" s="134"/>
      <c r="AR1160" s="134"/>
      <c r="AS1160" s="134"/>
      <c r="AT1160" s="134"/>
      <c r="AU1160" s="134"/>
      <c r="AV1160" s="134"/>
      <c r="AW1160" s="134"/>
      <c r="AX1160" s="134"/>
      <c r="AY1160" s="134"/>
      <c r="AZ1160" s="134"/>
      <c r="BA1160" s="134"/>
      <c r="BB1160" s="134"/>
      <c r="BC1160" s="134"/>
      <c r="BD1160" s="134"/>
      <c r="BE1160" s="134"/>
      <c r="BF1160" s="134"/>
      <c r="BG1160" s="134"/>
      <c r="BH1160" s="134"/>
      <c r="BI1160" s="134"/>
      <c r="BJ1160" s="134"/>
      <c r="BK1160" s="134"/>
      <c r="BL1160" s="134"/>
      <c r="BM1160" s="134"/>
    </row>
    <row r="1161" spans="2:65" x14ac:dyDescent="0.25">
      <c r="B1161" s="134"/>
      <c r="C1161" s="134"/>
      <c r="D1161" s="134"/>
      <c r="E1161" s="134"/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  <c r="AA1161" s="134"/>
      <c r="AB1161" s="134"/>
      <c r="AC1161" s="134"/>
      <c r="AD1161" s="134"/>
      <c r="AE1161" s="134"/>
      <c r="AF1161" s="134"/>
      <c r="AG1161" s="134"/>
      <c r="AH1161" s="134"/>
      <c r="AI1161" s="134"/>
      <c r="AJ1161" s="134"/>
      <c r="AK1161" s="134"/>
      <c r="AL1161" s="134"/>
      <c r="AM1161" s="134"/>
      <c r="AN1161" s="134"/>
      <c r="AO1161" s="134"/>
      <c r="AP1161" s="134"/>
      <c r="AQ1161" s="134"/>
      <c r="AR1161" s="134"/>
      <c r="AS1161" s="134"/>
      <c r="AT1161" s="134"/>
      <c r="AU1161" s="134"/>
      <c r="AV1161" s="134"/>
      <c r="AW1161" s="134"/>
      <c r="AX1161" s="134"/>
      <c r="AY1161" s="134"/>
      <c r="AZ1161" s="134"/>
      <c r="BA1161" s="134"/>
      <c r="BB1161" s="134"/>
      <c r="BC1161" s="134"/>
      <c r="BD1161" s="134"/>
      <c r="BE1161" s="134"/>
      <c r="BF1161" s="134"/>
      <c r="BG1161" s="134"/>
      <c r="BH1161" s="134"/>
      <c r="BI1161" s="134"/>
      <c r="BJ1161" s="134"/>
      <c r="BK1161" s="134"/>
      <c r="BL1161" s="134"/>
      <c r="BM1161" s="134"/>
    </row>
    <row r="1162" spans="2:65" x14ac:dyDescent="0.25">
      <c r="B1162" s="134"/>
      <c r="C1162" s="134"/>
      <c r="D1162" s="134"/>
      <c r="E1162" s="134"/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  <c r="AA1162" s="134"/>
      <c r="AB1162" s="134"/>
      <c r="AC1162" s="134"/>
      <c r="AD1162" s="134"/>
      <c r="AE1162" s="134"/>
      <c r="AF1162" s="134"/>
      <c r="AG1162" s="134"/>
      <c r="AH1162" s="134"/>
      <c r="AI1162" s="134"/>
      <c r="AJ1162" s="134"/>
      <c r="AK1162" s="134"/>
      <c r="AL1162" s="134"/>
      <c r="AM1162" s="134"/>
      <c r="AN1162" s="134"/>
      <c r="AO1162" s="134"/>
      <c r="AP1162" s="134"/>
      <c r="AQ1162" s="134"/>
      <c r="AR1162" s="134"/>
      <c r="AS1162" s="134"/>
      <c r="AT1162" s="134"/>
      <c r="AU1162" s="134"/>
      <c r="AV1162" s="134"/>
      <c r="AW1162" s="134"/>
      <c r="AX1162" s="134"/>
      <c r="AY1162" s="134"/>
      <c r="AZ1162" s="134"/>
      <c r="BA1162" s="134"/>
      <c r="BB1162" s="134"/>
      <c r="BC1162" s="134"/>
      <c r="BD1162" s="134"/>
      <c r="BE1162" s="134"/>
      <c r="BF1162" s="134"/>
      <c r="BG1162" s="134"/>
      <c r="BH1162" s="134"/>
      <c r="BI1162" s="134"/>
      <c r="BJ1162" s="134"/>
      <c r="BK1162" s="134"/>
      <c r="BL1162" s="134"/>
      <c r="BM1162" s="134"/>
    </row>
    <row r="1163" spans="2:65" x14ac:dyDescent="0.25">
      <c r="B1163" s="134"/>
      <c r="C1163" s="134"/>
      <c r="D1163" s="134"/>
      <c r="E1163" s="134"/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  <c r="AA1163" s="134"/>
      <c r="AB1163" s="134"/>
      <c r="AC1163" s="134"/>
      <c r="AD1163" s="134"/>
      <c r="AE1163" s="134"/>
      <c r="AF1163" s="134"/>
      <c r="AG1163" s="134"/>
      <c r="AH1163" s="134"/>
      <c r="AI1163" s="134"/>
      <c r="AJ1163" s="134"/>
      <c r="AK1163" s="134"/>
      <c r="AL1163" s="134"/>
      <c r="AM1163" s="134"/>
      <c r="AN1163" s="134"/>
      <c r="AO1163" s="134"/>
      <c r="AP1163" s="134"/>
      <c r="AQ1163" s="134"/>
      <c r="AR1163" s="134"/>
      <c r="AS1163" s="134"/>
      <c r="AT1163" s="134"/>
      <c r="AU1163" s="134"/>
      <c r="AV1163" s="134"/>
      <c r="AW1163" s="134"/>
      <c r="AX1163" s="134"/>
      <c r="AY1163" s="134"/>
      <c r="AZ1163" s="134"/>
      <c r="BA1163" s="134"/>
      <c r="BB1163" s="134"/>
      <c r="BC1163" s="134"/>
      <c r="BD1163" s="134"/>
      <c r="BE1163" s="134"/>
      <c r="BF1163" s="134"/>
      <c r="BG1163" s="134"/>
      <c r="BH1163" s="134"/>
      <c r="BI1163" s="134"/>
      <c r="BJ1163" s="134"/>
      <c r="BK1163" s="134"/>
      <c r="BL1163" s="134"/>
      <c r="BM1163" s="134"/>
    </row>
    <row r="1164" spans="2:65" x14ac:dyDescent="0.25">
      <c r="B1164" s="134"/>
      <c r="C1164" s="134"/>
      <c r="D1164" s="134"/>
      <c r="E1164" s="134"/>
      <c r="F1164" s="134"/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  <c r="AA1164" s="134"/>
      <c r="AB1164" s="134"/>
      <c r="AC1164" s="134"/>
      <c r="AD1164" s="134"/>
      <c r="AE1164" s="134"/>
      <c r="AF1164" s="134"/>
      <c r="AG1164" s="134"/>
      <c r="AH1164" s="134"/>
      <c r="AI1164" s="134"/>
      <c r="AJ1164" s="134"/>
      <c r="AK1164" s="134"/>
      <c r="AL1164" s="134"/>
      <c r="AM1164" s="134"/>
      <c r="AN1164" s="134"/>
      <c r="AO1164" s="134"/>
      <c r="AP1164" s="134"/>
      <c r="AQ1164" s="134"/>
      <c r="AR1164" s="134"/>
      <c r="AS1164" s="134"/>
      <c r="AT1164" s="134"/>
      <c r="AU1164" s="134"/>
      <c r="AV1164" s="134"/>
      <c r="AW1164" s="134"/>
      <c r="AX1164" s="134"/>
      <c r="AY1164" s="134"/>
      <c r="AZ1164" s="134"/>
      <c r="BA1164" s="134"/>
      <c r="BB1164" s="134"/>
      <c r="BC1164" s="134"/>
      <c r="BD1164" s="134"/>
      <c r="BE1164" s="134"/>
      <c r="BF1164" s="134"/>
      <c r="BG1164" s="134"/>
      <c r="BH1164" s="134"/>
      <c r="BI1164" s="134"/>
      <c r="BJ1164" s="134"/>
      <c r="BK1164" s="134"/>
      <c r="BL1164" s="134"/>
      <c r="BM1164" s="134"/>
    </row>
    <row r="1165" spans="2:65" x14ac:dyDescent="0.25">
      <c r="B1165" s="134"/>
      <c r="C1165" s="134"/>
      <c r="D1165" s="134"/>
      <c r="E1165" s="134"/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  <c r="AA1165" s="134"/>
      <c r="AB1165" s="134"/>
      <c r="AC1165" s="134"/>
      <c r="AD1165" s="134"/>
      <c r="AE1165" s="134"/>
      <c r="AF1165" s="134"/>
      <c r="AG1165" s="134"/>
      <c r="AH1165" s="134"/>
      <c r="AI1165" s="134"/>
      <c r="AJ1165" s="134"/>
      <c r="AK1165" s="134"/>
      <c r="AL1165" s="134"/>
      <c r="AM1165" s="134"/>
      <c r="AN1165" s="134"/>
      <c r="AO1165" s="134"/>
      <c r="AP1165" s="134"/>
      <c r="AQ1165" s="134"/>
      <c r="AR1165" s="134"/>
      <c r="AS1165" s="134"/>
      <c r="AT1165" s="134"/>
      <c r="AU1165" s="134"/>
      <c r="AV1165" s="134"/>
      <c r="AW1165" s="134"/>
      <c r="AX1165" s="134"/>
      <c r="AY1165" s="134"/>
      <c r="AZ1165" s="134"/>
      <c r="BA1165" s="134"/>
      <c r="BB1165" s="134"/>
      <c r="BC1165" s="134"/>
      <c r="BD1165" s="134"/>
      <c r="BE1165" s="134"/>
      <c r="BF1165" s="134"/>
      <c r="BG1165" s="134"/>
      <c r="BH1165" s="134"/>
      <c r="BI1165" s="134"/>
      <c r="BJ1165" s="134"/>
      <c r="BK1165" s="134"/>
      <c r="BL1165" s="134"/>
      <c r="BM1165" s="134"/>
    </row>
    <row r="1166" spans="2:65" x14ac:dyDescent="0.25">
      <c r="B1166" s="134"/>
      <c r="C1166" s="134"/>
      <c r="D1166" s="134"/>
      <c r="E1166" s="134"/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  <c r="AA1166" s="134"/>
      <c r="AB1166" s="134"/>
      <c r="AC1166" s="134"/>
      <c r="AD1166" s="134"/>
      <c r="AE1166" s="134"/>
      <c r="AF1166" s="134"/>
      <c r="AG1166" s="134"/>
      <c r="AH1166" s="134"/>
      <c r="AI1166" s="134"/>
      <c r="AJ1166" s="134"/>
      <c r="AK1166" s="134"/>
      <c r="AL1166" s="134"/>
      <c r="AM1166" s="134"/>
      <c r="AN1166" s="134"/>
      <c r="AO1166" s="134"/>
      <c r="AP1166" s="134"/>
      <c r="AQ1166" s="134"/>
      <c r="AR1166" s="134"/>
      <c r="AS1166" s="134"/>
      <c r="AT1166" s="134"/>
      <c r="AU1166" s="134"/>
      <c r="AV1166" s="134"/>
      <c r="AW1166" s="134"/>
      <c r="AX1166" s="134"/>
      <c r="AY1166" s="134"/>
      <c r="AZ1166" s="134"/>
      <c r="BA1166" s="134"/>
      <c r="BB1166" s="134"/>
      <c r="BC1166" s="134"/>
      <c r="BD1166" s="134"/>
      <c r="BE1166" s="134"/>
      <c r="BF1166" s="134"/>
      <c r="BG1166" s="134"/>
      <c r="BH1166" s="134"/>
      <c r="BI1166" s="134"/>
      <c r="BJ1166" s="134"/>
      <c r="BK1166" s="134"/>
      <c r="BL1166" s="134"/>
      <c r="BM1166" s="134"/>
    </row>
    <row r="1167" spans="2:65" x14ac:dyDescent="0.25">
      <c r="B1167" s="134"/>
      <c r="C1167" s="134"/>
      <c r="D1167" s="134"/>
      <c r="E1167" s="134"/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  <c r="AA1167" s="134"/>
      <c r="AB1167" s="134"/>
      <c r="AC1167" s="134"/>
      <c r="AD1167" s="134"/>
      <c r="AE1167" s="134"/>
      <c r="AF1167" s="134"/>
      <c r="AG1167" s="134"/>
      <c r="AH1167" s="134"/>
      <c r="AI1167" s="134"/>
      <c r="AJ1167" s="134"/>
      <c r="AK1167" s="134"/>
      <c r="AL1167" s="134"/>
      <c r="AM1167" s="134"/>
      <c r="AN1167" s="134"/>
      <c r="AO1167" s="134"/>
      <c r="AP1167" s="134"/>
      <c r="AQ1167" s="134"/>
      <c r="AR1167" s="134"/>
      <c r="AS1167" s="134"/>
      <c r="AT1167" s="134"/>
      <c r="AU1167" s="134"/>
      <c r="AV1167" s="134"/>
      <c r="AW1167" s="134"/>
      <c r="AX1167" s="134"/>
      <c r="AY1167" s="134"/>
      <c r="AZ1167" s="134"/>
      <c r="BA1167" s="134"/>
      <c r="BB1167" s="134"/>
      <c r="BC1167" s="134"/>
      <c r="BD1167" s="134"/>
      <c r="BE1167" s="134"/>
      <c r="BF1167" s="134"/>
      <c r="BG1167" s="134"/>
      <c r="BH1167" s="134"/>
      <c r="BI1167" s="134"/>
      <c r="BJ1167" s="134"/>
      <c r="BK1167" s="134"/>
      <c r="BL1167" s="134"/>
      <c r="BM1167" s="134"/>
    </row>
    <row r="1168" spans="2:65" x14ac:dyDescent="0.25">
      <c r="B1168" s="134"/>
      <c r="C1168" s="134"/>
      <c r="D1168" s="134"/>
      <c r="E1168" s="134"/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  <c r="AA1168" s="134"/>
      <c r="AB1168" s="134"/>
      <c r="AC1168" s="134"/>
      <c r="AD1168" s="134"/>
      <c r="AE1168" s="134"/>
      <c r="AF1168" s="134"/>
      <c r="AG1168" s="134"/>
      <c r="AH1168" s="134"/>
      <c r="AI1168" s="134"/>
      <c r="AJ1168" s="134"/>
      <c r="AK1168" s="134"/>
      <c r="AL1168" s="134"/>
      <c r="AM1168" s="134"/>
      <c r="AN1168" s="134"/>
      <c r="AO1168" s="134"/>
      <c r="AP1168" s="134"/>
      <c r="AQ1168" s="134"/>
      <c r="AR1168" s="134"/>
      <c r="AS1168" s="134"/>
      <c r="AT1168" s="134"/>
      <c r="AU1168" s="134"/>
      <c r="AV1168" s="134"/>
      <c r="AW1168" s="134"/>
      <c r="AX1168" s="134"/>
      <c r="AY1168" s="134"/>
      <c r="AZ1168" s="134"/>
      <c r="BA1168" s="134"/>
      <c r="BB1168" s="134"/>
      <c r="BC1168" s="134"/>
      <c r="BD1168" s="134"/>
      <c r="BE1168" s="134"/>
      <c r="BF1168" s="134"/>
      <c r="BG1168" s="134"/>
      <c r="BH1168" s="134"/>
      <c r="BI1168" s="134"/>
      <c r="BJ1168" s="134"/>
      <c r="BK1168" s="134"/>
      <c r="BL1168" s="134"/>
      <c r="BM1168" s="134"/>
    </row>
    <row r="1169" spans="2:65" x14ac:dyDescent="0.25">
      <c r="B1169" s="134"/>
      <c r="C1169" s="134"/>
      <c r="D1169" s="134"/>
      <c r="E1169" s="134"/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  <c r="AA1169" s="134"/>
      <c r="AB1169" s="134"/>
      <c r="AC1169" s="134"/>
      <c r="AD1169" s="134"/>
      <c r="AE1169" s="134"/>
      <c r="AF1169" s="134"/>
      <c r="AG1169" s="134"/>
      <c r="AH1169" s="134"/>
      <c r="AI1169" s="134"/>
      <c r="AJ1169" s="134"/>
      <c r="AK1169" s="134"/>
      <c r="AL1169" s="134"/>
      <c r="AM1169" s="134"/>
      <c r="AN1169" s="134"/>
      <c r="AO1169" s="134"/>
      <c r="AP1169" s="134"/>
      <c r="AQ1169" s="134"/>
      <c r="AR1169" s="134"/>
      <c r="AS1169" s="134"/>
      <c r="AT1169" s="134"/>
      <c r="AU1169" s="134"/>
      <c r="AV1169" s="134"/>
      <c r="AW1169" s="134"/>
      <c r="AX1169" s="134"/>
      <c r="AY1169" s="134"/>
      <c r="AZ1169" s="134"/>
      <c r="BA1169" s="134"/>
      <c r="BB1169" s="134"/>
      <c r="BC1169" s="134"/>
      <c r="BD1169" s="134"/>
      <c r="BE1169" s="134"/>
      <c r="BF1169" s="134"/>
      <c r="BG1169" s="134"/>
      <c r="BH1169" s="134"/>
      <c r="BI1169" s="134"/>
      <c r="BJ1169" s="134"/>
      <c r="BK1169" s="134"/>
      <c r="BL1169" s="134"/>
      <c r="BM1169" s="134"/>
    </row>
    <row r="1170" spans="2:65" x14ac:dyDescent="0.25">
      <c r="B1170" s="134"/>
      <c r="C1170" s="134"/>
      <c r="D1170" s="134"/>
      <c r="E1170" s="134"/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  <c r="AA1170" s="134"/>
      <c r="AB1170" s="134"/>
      <c r="AC1170" s="134"/>
      <c r="AD1170" s="134"/>
      <c r="AE1170" s="134"/>
      <c r="AF1170" s="134"/>
      <c r="AG1170" s="134"/>
      <c r="AH1170" s="134"/>
      <c r="AI1170" s="134"/>
      <c r="AJ1170" s="134"/>
      <c r="AK1170" s="134"/>
      <c r="AL1170" s="134"/>
      <c r="AM1170" s="134"/>
      <c r="AN1170" s="134"/>
      <c r="AO1170" s="134"/>
      <c r="AP1170" s="134"/>
      <c r="AQ1170" s="134"/>
      <c r="AR1170" s="134"/>
      <c r="AS1170" s="134"/>
      <c r="AT1170" s="134"/>
      <c r="AU1170" s="134"/>
      <c r="AV1170" s="134"/>
      <c r="AW1170" s="134"/>
      <c r="AX1170" s="134"/>
      <c r="AY1170" s="134"/>
      <c r="AZ1170" s="134"/>
      <c r="BA1170" s="134"/>
      <c r="BB1170" s="134"/>
      <c r="BC1170" s="134"/>
      <c r="BD1170" s="134"/>
      <c r="BE1170" s="134"/>
      <c r="BF1170" s="134"/>
      <c r="BG1170" s="134"/>
      <c r="BH1170" s="134"/>
      <c r="BI1170" s="134"/>
      <c r="BJ1170" s="134"/>
      <c r="BK1170" s="134"/>
      <c r="BL1170" s="134"/>
      <c r="BM1170" s="134"/>
    </row>
    <row r="1171" spans="2:65" x14ac:dyDescent="0.25">
      <c r="B1171" s="134"/>
      <c r="C1171" s="134"/>
      <c r="D1171" s="134"/>
      <c r="E1171" s="134"/>
      <c r="F1171" s="134"/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  <c r="AA1171" s="134"/>
      <c r="AB1171" s="134"/>
      <c r="AC1171" s="134"/>
      <c r="AD1171" s="134"/>
      <c r="AE1171" s="134"/>
      <c r="AF1171" s="134"/>
      <c r="AG1171" s="134"/>
      <c r="AH1171" s="134"/>
      <c r="AI1171" s="134"/>
      <c r="AJ1171" s="134"/>
      <c r="AK1171" s="134"/>
      <c r="AL1171" s="134"/>
      <c r="AM1171" s="134"/>
      <c r="AN1171" s="134"/>
      <c r="AO1171" s="134"/>
      <c r="AP1171" s="134"/>
      <c r="AQ1171" s="134"/>
      <c r="AR1171" s="134"/>
      <c r="AS1171" s="134"/>
      <c r="AT1171" s="134"/>
      <c r="AU1171" s="134"/>
      <c r="AV1171" s="134"/>
      <c r="AW1171" s="134"/>
      <c r="AX1171" s="134"/>
      <c r="AY1171" s="134"/>
      <c r="AZ1171" s="134"/>
      <c r="BA1171" s="134"/>
      <c r="BB1171" s="134"/>
      <c r="BC1171" s="134"/>
      <c r="BD1171" s="134"/>
      <c r="BE1171" s="134"/>
      <c r="BF1171" s="134"/>
      <c r="BG1171" s="134"/>
      <c r="BH1171" s="134"/>
      <c r="BI1171" s="134"/>
      <c r="BJ1171" s="134"/>
      <c r="BK1171" s="134"/>
      <c r="BL1171" s="134"/>
      <c r="BM1171" s="134"/>
    </row>
    <row r="1172" spans="2:65" x14ac:dyDescent="0.25">
      <c r="B1172" s="134"/>
      <c r="C1172" s="134"/>
      <c r="D1172" s="134"/>
      <c r="E1172" s="134"/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  <c r="AA1172" s="134"/>
      <c r="AB1172" s="134"/>
      <c r="AC1172" s="134"/>
      <c r="AD1172" s="134"/>
      <c r="AE1172" s="134"/>
      <c r="AF1172" s="134"/>
      <c r="AG1172" s="134"/>
      <c r="AH1172" s="134"/>
      <c r="AI1172" s="134"/>
      <c r="AJ1172" s="134"/>
      <c r="AK1172" s="134"/>
      <c r="AL1172" s="134"/>
      <c r="AM1172" s="134"/>
      <c r="AN1172" s="134"/>
      <c r="AO1172" s="134"/>
      <c r="AP1172" s="134"/>
      <c r="AQ1172" s="134"/>
      <c r="AR1172" s="134"/>
      <c r="AS1172" s="134"/>
      <c r="AT1172" s="134"/>
      <c r="AU1172" s="134"/>
      <c r="AV1172" s="134"/>
      <c r="AW1172" s="134"/>
      <c r="AX1172" s="134"/>
      <c r="AY1172" s="134"/>
      <c r="AZ1172" s="134"/>
      <c r="BA1172" s="134"/>
      <c r="BB1172" s="134"/>
      <c r="BC1172" s="134"/>
      <c r="BD1172" s="134"/>
      <c r="BE1172" s="134"/>
      <c r="BF1172" s="134"/>
      <c r="BG1172" s="134"/>
      <c r="BH1172" s="134"/>
      <c r="BI1172" s="134"/>
      <c r="BJ1172" s="134"/>
      <c r="BK1172" s="134"/>
      <c r="BL1172" s="134"/>
      <c r="BM1172" s="134"/>
    </row>
  </sheetData>
  <mergeCells count="4">
    <mergeCell ref="H99:K99"/>
    <mergeCell ref="B3:G3"/>
    <mergeCell ref="A1:S1"/>
    <mergeCell ref="J3:R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1047"/>
  <sheetViews>
    <sheetView tabSelected="1" topLeftCell="A127" zoomScale="125" zoomScaleNormal="160" workbookViewId="0">
      <selection activeCell="C122" sqref="C122"/>
    </sheetView>
  </sheetViews>
  <sheetFormatPr baseColWidth="10" defaultColWidth="12.5" defaultRowHeight="15.75" customHeight="1" x14ac:dyDescent="0.25"/>
  <cols>
    <col min="1" max="1" width="7.6640625" style="3" customWidth="1"/>
    <col min="2" max="2" width="23.6640625" style="10" customWidth="1"/>
    <col min="3" max="3" width="51.6640625" style="4" customWidth="1"/>
    <col min="4" max="4" width="8.1640625" style="5" bestFit="1" customWidth="1"/>
    <col min="5" max="5" width="11.1640625" style="6" bestFit="1" customWidth="1"/>
    <col min="6" max="6" width="8.6640625" style="7" bestFit="1" customWidth="1"/>
    <col min="7" max="7" width="7.6640625" style="8" bestFit="1" customWidth="1"/>
    <col min="8" max="8" width="11.5" style="9" bestFit="1" customWidth="1"/>
    <col min="9" max="9" width="8.6640625" style="9" bestFit="1" customWidth="1"/>
    <col min="10" max="10" width="13.83203125" style="9" customWidth="1"/>
    <col min="11" max="11" width="17" style="9" customWidth="1"/>
    <col min="12" max="16384" width="12.5" style="9"/>
  </cols>
  <sheetData>
    <row r="1" spans="1:29" ht="64" customHeight="1" x14ac:dyDescent="0.65">
      <c r="A1" s="115" t="s">
        <v>157</v>
      </c>
      <c r="B1" s="174" t="s">
        <v>107</v>
      </c>
      <c r="C1" s="174"/>
      <c r="D1" s="174"/>
      <c r="E1" s="174"/>
      <c r="F1" s="174"/>
      <c r="G1" s="59"/>
      <c r="H1" s="60"/>
      <c r="I1" s="174"/>
      <c r="J1" s="174"/>
      <c r="K1" s="174"/>
      <c r="L1" s="174"/>
      <c r="M1" s="174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15.75" customHeight="1" x14ac:dyDescent="0.25">
      <c r="A2" s="193"/>
      <c r="B2" s="175" t="s">
        <v>158</v>
      </c>
      <c r="C2" s="176"/>
      <c r="D2" s="176"/>
      <c r="E2" s="176"/>
      <c r="F2" s="177"/>
      <c r="G2" s="59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6" x14ac:dyDescent="0.25">
      <c r="A3" s="194"/>
      <c r="B3" s="181" t="s">
        <v>162</v>
      </c>
      <c r="C3" s="182"/>
      <c r="D3" s="182"/>
      <c r="E3" s="182"/>
      <c r="F3" s="183"/>
      <c r="G3" s="59"/>
      <c r="H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 x14ac:dyDescent="0.25">
      <c r="B4" s="171"/>
      <c r="C4" s="172"/>
      <c r="D4" s="172"/>
      <c r="E4" s="172"/>
      <c r="F4" s="173"/>
      <c r="G4" s="59"/>
      <c r="H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21" customHeight="1" x14ac:dyDescent="0.25">
      <c r="B5" s="138">
        <f>SUM(F30:F47)+F82+SUM(F94:F126)+F86</f>
        <v>4.0409896811548762</v>
      </c>
      <c r="C5" s="178" t="s">
        <v>159</v>
      </c>
      <c r="D5" s="179"/>
      <c r="E5" s="179"/>
      <c r="F5" s="180"/>
      <c r="G5" s="72"/>
      <c r="H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21" customHeight="1" x14ac:dyDescent="0.25">
      <c r="B6" s="138">
        <f>SUM(F30:F47)+F83+F87+SUM(I94:I126)</f>
        <v>4.5841378166401689</v>
      </c>
      <c r="C6" s="178" t="s">
        <v>160</v>
      </c>
      <c r="D6" s="179"/>
      <c r="E6" s="179"/>
      <c r="F6" s="180"/>
      <c r="G6" s="59"/>
      <c r="H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5.75" customHeight="1" x14ac:dyDescent="0.25">
      <c r="B7" s="171"/>
      <c r="C7" s="172"/>
      <c r="D7" s="172"/>
      <c r="E7" s="172"/>
      <c r="F7" s="173"/>
      <c r="G7" s="59"/>
      <c r="H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.75" customHeight="1" thickBot="1" x14ac:dyDescent="0.3">
      <c r="B8" s="204"/>
      <c r="C8" s="205"/>
      <c r="D8" s="205"/>
      <c r="E8" s="205"/>
      <c r="F8" s="173"/>
      <c r="G8" s="59"/>
      <c r="H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 thickTop="1" x14ac:dyDescent="0.25">
      <c r="A9" s="51"/>
      <c r="B9" s="184" t="s">
        <v>198</v>
      </c>
      <c r="C9" s="185"/>
      <c r="D9" s="185"/>
      <c r="E9" s="186"/>
      <c r="F9" s="114"/>
      <c r="G9" s="59"/>
      <c r="H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 x14ac:dyDescent="0.25">
      <c r="A10" s="51"/>
      <c r="B10" s="187"/>
      <c r="C10" s="188"/>
      <c r="D10" s="188"/>
      <c r="E10" s="189"/>
      <c r="F10" s="114"/>
      <c r="G10" s="59"/>
      <c r="H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 x14ac:dyDescent="0.25">
      <c r="A11" s="51"/>
      <c r="B11" s="187"/>
      <c r="C11" s="188"/>
      <c r="D11" s="188"/>
      <c r="E11" s="189"/>
      <c r="F11" s="61"/>
      <c r="G11" s="59"/>
      <c r="H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7" thickBot="1" x14ac:dyDescent="0.3">
      <c r="A12" s="51"/>
      <c r="B12" s="190"/>
      <c r="C12" s="191"/>
      <c r="D12" s="191"/>
      <c r="E12" s="192"/>
      <c r="F12" s="53"/>
      <c r="G12" s="59"/>
      <c r="H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7" customHeight="1" thickTop="1" x14ac:dyDescent="0.25">
      <c r="A13" s="51"/>
      <c r="B13" s="169" t="s">
        <v>35</v>
      </c>
      <c r="C13" s="170"/>
      <c r="D13" s="124" t="s">
        <v>32</v>
      </c>
      <c r="E13" s="127" t="s">
        <v>31</v>
      </c>
      <c r="F13" s="53"/>
      <c r="G13" s="59"/>
      <c r="H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7" customHeight="1" x14ac:dyDescent="0.25">
      <c r="A14" s="51"/>
      <c r="B14" s="167" t="s">
        <v>26</v>
      </c>
      <c r="C14" s="168"/>
      <c r="D14" s="66">
        <v>10000</v>
      </c>
      <c r="E14" s="89" t="s">
        <v>29</v>
      </c>
      <c r="F14" s="46"/>
      <c r="G14" s="216" t="s">
        <v>203</v>
      </c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6" customHeight="1" x14ac:dyDescent="0.25">
      <c r="A15" s="51"/>
      <c r="B15" s="167" t="s">
        <v>153</v>
      </c>
      <c r="C15" s="168"/>
      <c r="D15" s="17">
        <v>30</v>
      </c>
      <c r="E15" s="89" t="s">
        <v>29</v>
      </c>
      <c r="F15" s="46"/>
      <c r="G15" s="216" t="s">
        <v>204</v>
      </c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6" customHeight="1" x14ac:dyDescent="0.25">
      <c r="A16" s="51"/>
      <c r="B16" s="167" t="s">
        <v>154</v>
      </c>
      <c r="C16" s="168"/>
      <c r="D16" s="17">
        <v>100</v>
      </c>
      <c r="E16" s="89" t="s">
        <v>29</v>
      </c>
      <c r="F16" s="46"/>
      <c r="G16" s="216" t="s">
        <v>205</v>
      </c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6" customHeight="1" x14ac:dyDescent="0.25">
      <c r="A17" s="51"/>
      <c r="B17" s="167" t="s">
        <v>155</v>
      </c>
      <c r="C17" s="168"/>
      <c r="D17" s="17">
        <v>5</v>
      </c>
      <c r="E17" s="89" t="s">
        <v>34</v>
      </c>
      <c r="F17" s="46"/>
      <c r="G17" s="59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6" customHeight="1" x14ac:dyDescent="0.25">
      <c r="A18" s="51"/>
      <c r="B18" s="167" t="s">
        <v>164</v>
      </c>
      <c r="C18" s="168"/>
      <c r="D18" s="17">
        <v>35</v>
      </c>
      <c r="E18" s="89" t="s">
        <v>34</v>
      </c>
      <c r="F18" s="46"/>
      <c r="G18" s="216" t="s">
        <v>210</v>
      </c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6" customHeight="1" x14ac:dyDescent="0.25">
      <c r="A19" s="51"/>
      <c r="B19" s="167" t="s">
        <v>156</v>
      </c>
      <c r="C19" s="168"/>
      <c r="D19" s="17">
        <v>65</v>
      </c>
      <c r="E19" s="89" t="s">
        <v>27</v>
      </c>
      <c r="F19" s="46"/>
      <c r="G19" s="59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6" customHeight="1" x14ac:dyDescent="0.25">
      <c r="A20" s="51"/>
      <c r="B20" s="167" t="s">
        <v>103</v>
      </c>
      <c r="C20" s="168"/>
      <c r="D20" s="49" t="s">
        <v>52</v>
      </c>
      <c r="E20" s="89" t="s">
        <v>55</v>
      </c>
      <c r="F20" s="46"/>
      <c r="G20" s="59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6" customHeight="1" thickBot="1" x14ac:dyDescent="0.3">
      <c r="A21" s="51"/>
      <c r="B21" s="213" t="s">
        <v>104</v>
      </c>
      <c r="C21" s="214"/>
      <c r="D21" s="90" t="s">
        <v>68</v>
      </c>
      <c r="E21" s="91" t="s">
        <v>71</v>
      </c>
      <c r="F21" s="46"/>
      <c r="G21" s="59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7" thickTop="1" x14ac:dyDescent="0.25">
      <c r="B22" s="206"/>
      <c r="C22" s="207"/>
      <c r="D22" s="207"/>
      <c r="E22" s="207"/>
      <c r="F22" s="208"/>
      <c r="G22" s="59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6" x14ac:dyDescent="0.25">
      <c r="B23" s="59"/>
      <c r="C23" s="59"/>
      <c r="D23" s="59"/>
      <c r="E23" s="59"/>
      <c r="F23" s="120"/>
      <c r="G23" s="59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7" thickBot="1" x14ac:dyDescent="0.3">
      <c r="B24" s="121"/>
      <c r="C24" s="121"/>
      <c r="D24" s="121"/>
      <c r="E24" s="121"/>
      <c r="F24" s="120"/>
      <c r="G24" s="59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7" thickTop="1" x14ac:dyDescent="0.25">
      <c r="A25" s="51"/>
      <c r="B25" s="184" t="s">
        <v>92</v>
      </c>
      <c r="C25" s="185"/>
      <c r="D25" s="185"/>
      <c r="E25" s="185"/>
      <c r="F25" s="186"/>
      <c r="G25" s="61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6" x14ac:dyDescent="0.25">
      <c r="A26" s="51"/>
      <c r="B26" s="187"/>
      <c r="C26" s="188"/>
      <c r="D26" s="188"/>
      <c r="E26" s="188"/>
      <c r="F26" s="189"/>
      <c r="G26" s="61"/>
      <c r="H26" s="60"/>
      <c r="I26" s="60"/>
      <c r="J26" s="116"/>
      <c r="K26" s="116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6" x14ac:dyDescent="0.25">
      <c r="A27" s="51"/>
      <c r="B27" s="187"/>
      <c r="C27" s="188"/>
      <c r="D27" s="188"/>
      <c r="E27" s="188"/>
      <c r="F27" s="189"/>
      <c r="G27" s="61"/>
      <c r="H27" s="60"/>
      <c r="I27" s="129"/>
      <c r="J27" s="130"/>
      <c r="K27" s="13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7" thickBot="1" x14ac:dyDescent="0.3">
      <c r="A28" s="50"/>
      <c r="B28" s="190"/>
      <c r="C28" s="191"/>
      <c r="D28" s="191"/>
      <c r="E28" s="191"/>
      <c r="F28" s="192"/>
      <c r="G28" s="61"/>
      <c r="H28" s="60"/>
      <c r="I28" s="119"/>
      <c r="J28" s="117"/>
      <c r="K28" s="117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8" thickTop="1" x14ac:dyDescent="0.25">
      <c r="A29" s="51"/>
      <c r="B29" s="122" t="s">
        <v>14</v>
      </c>
      <c r="C29" s="123" t="s">
        <v>15</v>
      </c>
      <c r="D29" s="124" t="s">
        <v>32</v>
      </c>
      <c r="E29" s="125" t="s">
        <v>31</v>
      </c>
      <c r="F29" s="126" t="s">
        <v>33</v>
      </c>
      <c r="G29" s="62"/>
      <c r="H29" s="60"/>
      <c r="I29" s="119"/>
      <c r="J29" s="117"/>
      <c r="K29" s="117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7" x14ac:dyDescent="0.25">
      <c r="A30" s="51"/>
      <c r="B30" s="97" t="s">
        <v>13</v>
      </c>
      <c r="C30" s="18" t="s">
        <v>54</v>
      </c>
      <c r="D30" s="42" t="str">
        <f>D20</f>
        <v>Leased</v>
      </c>
      <c r="E30" s="16" t="s">
        <v>55</v>
      </c>
      <c r="F30" s="98">
        <f>IF(D30="Leased",D34,D40)</f>
        <v>8.6999999999999994E-2</v>
      </c>
      <c r="G30" s="62"/>
      <c r="H30" s="60" t="s">
        <v>206</v>
      </c>
      <c r="I30" s="119"/>
      <c r="J30" s="117"/>
      <c r="K30" s="117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7" x14ac:dyDescent="0.25">
      <c r="A31" s="51"/>
      <c r="B31" s="99" t="s">
        <v>59</v>
      </c>
      <c r="C31" s="20" t="s">
        <v>23</v>
      </c>
      <c r="D31" s="21">
        <v>120</v>
      </c>
      <c r="E31" s="14" t="s">
        <v>27</v>
      </c>
      <c r="F31" s="98"/>
      <c r="G31" s="61"/>
      <c r="H31" s="60"/>
      <c r="I31" s="119"/>
      <c r="J31" s="117"/>
      <c r="K31" s="117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6" x14ac:dyDescent="0.25">
      <c r="A32" s="51"/>
      <c r="B32" s="100"/>
      <c r="C32" s="10" t="s">
        <v>19</v>
      </c>
      <c r="D32" s="21">
        <v>0</v>
      </c>
      <c r="E32" s="14" t="s">
        <v>27</v>
      </c>
      <c r="F32" s="98"/>
      <c r="G32" s="61"/>
      <c r="H32" s="60"/>
      <c r="I32" s="119"/>
      <c r="J32" s="117"/>
      <c r="K32" s="118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6" x14ac:dyDescent="0.25">
      <c r="A33" s="51"/>
      <c r="B33" s="100"/>
      <c r="C33" s="10" t="s">
        <v>56</v>
      </c>
      <c r="D33" s="9">
        <f>D31+D41+D32</f>
        <v>870</v>
      </c>
      <c r="E33" s="14" t="s">
        <v>27</v>
      </c>
      <c r="F33" s="98"/>
      <c r="G33" s="61"/>
      <c r="H33" s="60"/>
      <c r="I33" s="129"/>
      <c r="J33" s="130"/>
      <c r="K33" s="13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6" x14ac:dyDescent="0.25">
      <c r="A34" s="51"/>
      <c r="B34" s="100"/>
      <c r="C34" s="10" t="s">
        <v>57</v>
      </c>
      <c r="D34" s="22">
        <f>D33/D14</f>
        <v>8.6999999999999994E-2</v>
      </c>
      <c r="E34" s="14" t="s">
        <v>27</v>
      </c>
      <c r="F34" s="98"/>
      <c r="G34" s="61"/>
      <c r="H34" s="60"/>
      <c r="I34" s="119"/>
      <c r="J34" s="117"/>
      <c r="K34" s="117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6" x14ac:dyDescent="0.25">
      <c r="A35" s="51"/>
      <c r="B35" s="99" t="s">
        <v>60</v>
      </c>
      <c r="C35" s="10" t="s">
        <v>22</v>
      </c>
      <c r="D35" s="23">
        <f>D36/D37</f>
        <v>27.777777777777779</v>
      </c>
      <c r="E35" s="14" t="s">
        <v>27</v>
      </c>
      <c r="F35" s="98"/>
      <c r="G35" s="61"/>
      <c r="H35" s="60"/>
      <c r="I35" s="119"/>
      <c r="J35" s="128"/>
      <c r="K35" s="117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6" x14ac:dyDescent="0.25">
      <c r="A36" s="51"/>
      <c r="B36" s="101"/>
      <c r="C36" s="24" t="s">
        <v>17</v>
      </c>
      <c r="D36" s="25">
        <v>1000</v>
      </c>
      <c r="E36" s="14" t="s">
        <v>27</v>
      </c>
      <c r="F36" s="98"/>
      <c r="G36" s="61"/>
      <c r="H36" s="60"/>
      <c r="I36" s="119"/>
      <c r="J36" s="117"/>
      <c r="K36" s="117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6" x14ac:dyDescent="0.25">
      <c r="A37" s="51"/>
      <c r="B37" s="100"/>
      <c r="C37" s="24" t="s">
        <v>18</v>
      </c>
      <c r="D37" s="26">
        <v>36</v>
      </c>
      <c r="E37" s="14" t="s">
        <v>37</v>
      </c>
      <c r="F37" s="98"/>
      <c r="G37" s="61"/>
      <c r="H37" s="60"/>
      <c r="I37" s="119"/>
      <c r="J37" s="117"/>
      <c r="K37" s="117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6" x14ac:dyDescent="0.25">
      <c r="A38" s="51"/>
      <c r="B38" s="100"/>
      <c r="C38" s="10" t="s">
        <v>16</v>
      </c>
      <c r="D38" s="21">
        <v>50</v>
      </c>
      <c r="E38" s="14" t="s">
        <v>27</v>
      </c>
      <c r="F38" s="98"/>
      <c r="G38" s="61"/>
      <c r="H38" s="60"/>
      <c r="I38" s="119"/>
      <c r="J38" s="117"/>
      <c r="K38" s="117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6" x14ac:dyDescent="0.25">
      <c r="A39" s="51"/>
      <c r="B39" s="100"/>
      <c r="C39" s="10" t="s">
        <v>56</v>
      </c>
      <c r="D39" s="21">
        <f>D38+D35</f>
        <v>77.777777777777771</v>
      </c>
      <c r="E39" s="14"/>
      <c r="F39" s="98"/>
      <c r="G39" s="61"/>
      <c r="H39" s="60"/>
      <c r="I39" s="119"/>
      <c r="J39" s="117"/>
      <c r="K39" s="117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6" x14ac:dyDescent="0.25">
      <c r="A40" s="51"/>
      <c r="B40" s="100"/>
      <c r="C40" s="10" t="s">
        <v>57</v>
      </c>
      <c r="D40" s="22">
        <f>D39/D14</f>
        <v>7.7777777777777776E-3</v>
      </c>
      <c r="E40" s="14"/>
      <c r="F40" s="98"/>
      <c r="G40" s="61"/>
      <c r="H40" s="60"/>
      <c r="I40" s="119"/>
      <c r="J40" s="117"/>
      <c r="K40" s="117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7" x14ac:dyDescent="0.25">
      <c r="A41" s="51"/>
      <c r="B41" s="97" t="s">
        <v>58</v>
      </c>
      <c r="C41" s="4" t="s">
        <v>21</v>
      </c>
      <c r="D41" s="215">
        <f>D44*D42</f>
        <v>750</v>
      </c>
      <c r="E41" s="14" t="s">
        <v>27</v>
      </c>
      <c r="F41" s="98">
        <f>D41/D14</f>
        <v>7.4999999999999997E-2</v>
      </c>
      <c r="G41" s="61"/>
      <c r="H41" s="60"/>
      <c r="I41" s="119"/>
      <c r="J41" s="117"/>
      <c r="K41" s="117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6" x14ac:dyDescent="0.25">
      <c r="A42" s="51"/>
      <c r="B42" s="100"/>
      <c r="C42" s="24" t="s">
        <v>202</v>
      </c>
      <c r="D42" s="21">
        <v>150</v>
      </c>
      <c r="E42" s="14" t="s">
        <v>27</v>
      </c>
      <c r="F42" s="98"/>
      <c r="G42" s="61"/>
      <c r="H42" s="60"/>
      <c r="I42" s="119"/>
      <c r="J42" s="117"/>
      <c r="K42" s="117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6" x14ac:dyDescent="0.25">
      <c r="A43" s="51"/>
      <c r="B43" s="100"/>
      <c r="C43" s="24" t="s">
        <v>24</v>
      </c>
      <c r="D43" s="26">
        <v>2000</v>
      </c>
      <c r="E43" s="14" t="s">
        <v>29</v>
      </c>
      <c r="F43" s="98"/>
      <c r="G43" s="61"/>
      <c r="H43" s="60"/>
      <c r="I43" s="119"/>
      <c r="J43" s="117"/>
      <c r="K43" s="117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6" x14ac:dyDescent="0.25">
      <c r="A44" s="51"/>
      <c r="B44" s="100"/>
      <c r="C44" s="24" t="s">
        <v>20</v>
      </c>
      <c r="D44" s="27">
        <f>D14/D43</f>
        <v>5</v>
      </c>
      <c r="E44" s="14" t="s">
        <v>30</v>
      </c>
      <c r="F44" s="98"/>
      <c r="G44" s="61"/>
      <c r="H44" s="60"/>
      <c r="I44" s="119"/>
      <c r="J44" s="117"/>
      <c r="K44" s="117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7" x14ac:dyDescent="0.25">
      <c r="A45" s="51"/>
      <c r="B45" s="97" t="s">
        <v>65</v>
      </c>
      <c r="C45" s="20" t="s">
        <v>0</v>
      </c>
      <c r="D45" s="28">
        <f>35/5</f>
        <v>7</v>
      </c>
      <c r="E45" s="14" t="s">
        <v>27</v>
      </c>
      <c r="F45" s="102">
        <f>D45/500/D46</f>
        <v>7.0000000000000001E-3</v>
      </c>
      <c r="G45" s="63"/>
      <c r="H45" s="60"/>
      <c r="I45" s="119"/>
      <c r="J45" s="117"/>
      <c r="K45" s="117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7" x14ac:dyDescent="0.25">
      <c r="A46" s="51"/>
      <c r="B46" s="100"/>
      <c r="C46" s="16" t="s">
        <v>38</v>
      </c>
      <c r="D46" s="29">
        <v>2</v>
      </c>
      <c r="E46" s="16" t="s">
        <v>39</v>
      </c>
      <c r="F46" s="102"/>
      <c r="G46" s="61"/>
      <c r="H46" s="60"/>
      <c r="I46" s="119"/>
      <c r="J46" s="117"/>
      <c r="K46" s="117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7" x14ac:dyDescent="0.25">
      <c r="A47" s="51"/>
      <c r="B47" s="97" t="s">
        <v>75</v>
      </c>
      <c r="C47" s="18" t="s">
        <v>80</v>
      </c>
      <c r="D47" s="30">
        <v>30</v>
      </c>
      <c r="E47" s="16" t="s">
        <v>161</v>
      </c>
      <c r="F47" s="98">
        <f>(D48*D47+(100-D47)*D49)/100</f>
        <v>3.5722962962962963E-2</v>
      </c>
      <c r="G47" s="61"/>
      <c r="H47" s="60"/>
      <c r="I47" s="119"/>
      <c r="J47" s="117"/>
      <c r="K47" s="117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6" x14ac:dyDescent="0.25">
      <c r="A48" s="51"/>
      <c r="B48" s="100"/>
      <c r="C48" s="24" t="s">
        <v>62</v>
      </c>
      <c r="D48" s="31">
        <f>(D73+D70*(D54+D57))/(D70*D55*D56/100)</f>
        <v>4.8074074074074075E-2</v>
      </c>
      <c r="E48" s="14" t="s">
        <v>27</v>
      </c>
      <c r="F48" s="103"/>
      <c r="G48" s="61"/>
      <c r="H48" s="60"/>
      <c r="I48" s="119"/>
      <c r="J48" s="117"/>
      <c r="K48" s="117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6" x14ac:dyDescent="0.25">
      <c r="A49" s="51"/>
      <c r="B49" s="100"/>
      <c r="C49" s="24" t="s">
        <v>61</v>
      </c>
      <c r="D49" s="31">
        <f>(D73+D71*(D62+D65))/(D71*D63*D64/100)</f>
        <v>3.0429629629629629E-2</v>
      </c>
      <c r="E49" s="14" t="s">
        <v>27</v>
      </c>
      <c r="F49" s="98"/>
      <c r="G49" s="61"/>
      <c r="H49" s="60"/>
      <c r="I49" s="119"/>
      <c r="J49" s="117"/>
      <c r="K49" s="117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7" x14ac:dyDescent="0.25">
      <c r="A50" s="51"/>
      <c r="B50" s="100"/>
      <c r="C50" s="16" t="s">
        <v>47</v>
      </c>
      <c r="D50" s="28">
        <f>D51*D52*D53/1000</f>
        <v>3.6269999999999998</v>
      </c>
      <c r="E50" s="16" t="s">
        <v>44</v>
      </c>
      <c r="F50" s="98"/>
      <c r="G50" s="63"/>
      <c r="H50" s="60"/>
      <c r="I50" s="119"/>
      <c r="J50" s="117"/>
      <c r="K50" s="117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7" x14ac:dyDescent="0.25">
      <c r="A51" s="51"/>
      <c r="B51" s="100"/>
      <c r="C51" s="11" t="s">
        <v>25</v>
      </c>
      <c r="D51" s="17">
        <v>31</v>
      </c>
      <c r="E51" s="16" t="s">
        <v>45</v>
      </c>
      <c r="F51" s="104"/>
      <c r="G51" s="61"/>
      <c r="H51" s="60"/>
      <c r="I51" s="119"/>
      <c r="J51" s="117"/>
      <c r="K51" s="117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7" x14ac:dyDescent="0.25">
      <c r="A52" s="51"/>
      <c r="B52" s="100"/>
      <c r="C52" s="11" t="s">
        <v>3</v>
      </c>
      <c r="D52" s="32">
        <v>26</v>
      </c>
      <c r="E52" s="16" t="s">
        <v>45</v>
      </c>
      <c r="F52" s="104"/>
      <c r="G52" s="61"/>
      <c r="H52" s="60"/>
      <c r="I52" s="119"/>
      <c r="J52" s="117"/>
      <c r="K52" s="117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7" x14ac:dyDescent="0.25">
      <c r="A53" s="51"/>
      <c r="B53" s="100"/>
      <c r="C53" s="11" t="s">
        <v>4</v>
      </c>
      <c r="D53" s="32">
        <v>4.5</v>
      </c>
      <c r="E53" s="16" t="s">
        <v>45</v>
      </c>
      <c r="F53" s="104"/>
      <c r="G53" s="61"/>
      <c r="H53" s="60"/>
      <c r="I53" s="119"/>
      <c r="J53" s="117"/>
      <c r="K53" s="117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6" x14ac:dyDescent="0.25">
      <c r="A54" s="52"/>
      <c r="B54" s="100"/>
      <c r="C54" s="24" t="s">
        <v>41</v>
      </c>
      <c r="D54" s="21">
        <v>1.69</v>
      </c>
      <c r="E54" s="14" t="s">
        <v>27</v>
      </c>
      <c r="F54" s="104"/>
      <c r="G54" s="61"/>
      <c r="H54" s="60"/>
      <c r="J54" s="117"/>
      <c r="K54" s="117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6" x14ac:dyDescent="0.25">
      <c r="A55" s="51"/>
      <c r="B55" s="100"/>
      <c r="C55" s="24" t="s">
        <v>78</v>
      </c>
      <c r="D55" s="30">
        <v>150</v>
      </c>
      <c r="E55" s="14" t="s">
        <v>29</v>
      </c>
      <c r="F55" s="104"/>
      <c r="G55" s="61"/>
      <c r="H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6" x14ac:dyDescent="0.25">
      <c r="A56" s="51"/>
      <c r="B56" s="100"/>
      <c r="C56" s="24" t="s">
        <v>79</v>
      </c>
      <c r="D56" s="30">
        <v>90</v>
      </c>
      <c r="E56" s="14" t="s">
        <v>74</v>
      </c>
      <c r="F56" s="104"/>
      <c r="G56" s="61"/>
      <c r="H56" s="60"/>
      <c r="I56" s="60"/>
      <c r="J56" s="117"/>
      <c r="K56" s="117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6" x14ac:dyDescent="0.25">
      <c r="A57" s="51"/>
      <c r="B57" s="100"/>
      <c r="C57" s="24" t="s">
        <v>64</v>
      </c>
      <c r="D57" s="21">
        <v>1.59</v>
      </c>
      <c r="E57" s="14" t="s">
        <v>27</v>
      </c>
      <c r="F57" s="104"/>
      <c r="G57" s="61"/>
      <c r="H57" s="60"/>
      <c r="I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7" x14ac:dyDescent="0.25">
      <c r="A58" s="51"/>
      <c r="B58" s="100"/>
      <c r="C58" s="16" t="s">
        <v>48</v>
      </c>
      <c r="D58" s="33">
        <f>D59*D60*D61/1000</f>
        <v>6.0449999999999999</v>
      </c>
      <c r="E58" s="16" t="s">
        <v>44</v>
      </c>
      <c r="F58" s="98"/>
      <c r="G58" s="61"/>
      <c r="H58" s="60"/>
      <c r="I58" s="60"/>
      <c r="J58" s="117"/>
      <c r="K58" s="117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7" x14ac:dyDescent="0.25">
      <c r="A59" s="51"/>
      <c r="B59" s="100"/>
      <c r="C59" s="11" t="s">
        <v>25</v>
      </c>
      <c r="D59" s="17">
        <v>31</v>
      </c>
      <c r="E59" s="16" t="s">
        <v>45</v>
      </c>
      <c r="F59" s="104"/>
      <c r="G59" s="61"/>
      <c r="H59" s="60"/>
      <c r="I59" s="60"/>
      <c r="J59" s="117"/>
      <c r="K59" s="117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7" x14ac:dyDescent="0.25">
      <c r="A60" s="51"/>
      <c r="B60" s="100"/>
      <c r="C60" s="11" t="s">
        <v>3</v>
      </c>
      <c r="D60" s="32">
        <v>26</v>
      </c>
      <c r="E60" s="16" t="s">
        <v>45</v>
      </c>
      <c r="F60" s="104"/>
      <c r="G60" s="61"/>
      <c r="H60" s="60"/>
      <c r="I60" s="60"/>
      <c r="J60" s="117"/>
      <c r="K60" s="117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7" x14ac:dyDescent="0.25">
      <c r="A61" s="51"/>
      <c r="B61" s="100"/>
      <c r="C61" s="11" t="s">
        <v>4</v>
      </c>
      <c r="D61" s="32">
        <v>7.5</v>
      </c>
      <c r="E61" s="16" t="s">
        <v>45</v>
      </c>
      <c r="F61" s="104"/>
      <c r="G61" s="61"/>
      <c r="H61" s="60"/>
      <c r="I61" s="60"/>
      <c r="J61" s="117"/>
      <c r="K61" s="117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6" x14ac:dyDescent="0.25">
      <c r="A62" s="51"/>
      <c r="B62" s="100"/>
      <c r="C62" s="24" t="s">
        <v>42</v>
      </c>
      <c r="D62" s="21">
        <v>1.99</v>
      </c>
      <c r="E62" s="14" t="s">
        <v>27</v>
      </c>
      <c r="F62" s="104"/>
      <c r="G62" s="61"/>
      <c r="H62" s="60"/>
      <c r="I62" s="60"/>
      <c r="J62" s="117"/>
      <c r="K62" s="117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6" x14ac:dyDescent="0.25">
      <c r="A63" s="51"/>
      <c r="B63" s="100"/>
      <c r="C63" s="24" t="s">
        <v>78</v>
      </c>
      <c r="D63" s="30">
        <v>375</v>
      </c>
      <c r="E63" s="14" t="s">
        <v>29</v>
      </c>
      <c r="F63" s="104"/>
      <c r="G63" s="61"/>
      <c r="H63" s="60"/>
      <c r="I63" s="60"/>
      <c r="J63" s="117"/>
      <c r="K63" s="117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6" x14ac:dyDescent="0.25">
      <c r="A64" s="51"/>
      <c r="B64" s="100"/>
      <c r="C64" s="24" t="s">
        <v>79</v>
      </c>
      <c r="D64" s="30">
        <v>90</v>
      </c>
      <c r="E64" s="14" t="s">
        <v>74</v>
      </c>
      <c r="F64" s="104"/>
      <c r="G64" s="61"/>
      <c r="H64" s="60"/>
      <c r="I64" s="60"/>
      <c r="J64" s="117"/>
      <c r="K64" s="117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6" x14ac:dyDescent="0.25">
      <c r="A65" s="51"/>
      <c r="B65" s="100"/>
      <c r="C65" s="24" t="s">
        <v>63</v>
      </c>
      <c r="D65" s="21">
        <v>1.86</v>
      </c>
      <c r="E65" s="14" t="s">
        <v>27</v>
      </c>
      <c r="F65" s="104"/>
      <c r="G65" s="61"/>
      <c r="H65" s="60"/>
      <c r="I65" s="60"/>
      <c r="J65" s="117"/>
      <c r="K65" s="117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7" x14ac:dyDescent="0.25">
      <c r="A66" s="51"/>
      <c r="B66" s="100"/>
      <c r="C66" s="16" t="s">
        <v>40</v>
      </c>
      <c r="D66" s="33">
        <f>D67*D68*D69/1000</f>
        <v>19.958399999999997</v>
      </c>
      <c r="E66" s="14" t="s">
        <v>44</v>
      </c>
      <c r="F66" s="104"/>
      <c r="G66" s="61"/>
      <c r="H66" s="60"/>
      <c r="I66" s="60"/>
      <c r="J66" s="117"/>
      <c r="K66" s="117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7" x14ac:dyDescent="0.25">
      <c r="A67" s="51"/>
      <c r="B67" s="100"/>
      <c r="C67" s="11" t="s">
        <v>25</v>
      </c>
      <c r="D67" s="34">
        <v>29.7</v>
      </c>
      <c r="E67" s="14" t="s">
        <v>45</v>
      </c>
      <c r="F67" s="105"/>
      <c r="G67" s="63"/>
      <c r="H67" s="60"/>
      <c r="I67" s="60"/>
      <c r="J67" s="117"/>
      <c r="K67" s="117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7" x14ac:dyDescent="0.25">
      <c r="A68" s="51"/>
      <c r="B68" s="100"/>
      <c r="C68" s="11" t="s">
        <v>3</v>
      </c>
      <c r="D68" s="34">
        <v>21</v>
      </c>
      <c r="E68" s="14" t="s">
        <v>45</v>
      </c>
      <c r="F68" s="104"/>
      <c r="G68" s="61"/>
      <c r="H68" s="60"/>
      <c r="I68" s="60"/>
      <c r="J68" s="117"/>
      <c r="K68" s="117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7" x14ac:dyDescent="0.25">
      <c r="A69" s="51"/>
      <c r="B69" s="100"/>
      <c r="C69" s="11" t="s">
        <v>4</v>
      </c>
      <c r="D69" s="34">
        <v>32</v>
      </c>
      <c r="E69" s="14" t="s">
        <v>45</v>
      </c>
      <c r="F69" s="104"/>
      <c r="G69" s="61"/>
      <c r="H69" s="60"/>
      <c r="I69" s="60"/>
      <c r="J69" s="117"/>
      <c r="K69" s="117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6" x14ac:dyDescent="0.25">
      <c r="A70" s="51"/>
      <c r="B70" s="100"/>
      <c r="C70" s="24" t="s">
        <v>81</v>
      </c>
      <c r="D70" s="35">
        <f>ROUNDDOWN(D68/D53,0)</f>
        <v>4</v>
      </c>
      <c r="E70" s="36" t="s">
        <v>46</v>
      </c>
      <c r="F70" s="104"/>
      <c r="G70" s="61"/>
      <c r="H70" s="60"/>
      <c r="I70" s="60"/>
      <c r="J70" s="117"/>
      <c r="K70" s="117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7" x14ac:dyDescent="0.25">
      <c r="A71" s="51"/>
      <c r="B71" s="100"/>
      <c r="C71" s="11" t="s">
        <v>82</v>
      </c>
      <c r="D71" s="5">
        <f>ROUNDDOWN(D68/D61,0)</f>
        <v>2</v>
      </c>
      <c r="E71" s="36" t="s">
        <v>46</v>
      </c>
      <c r="F71" s="104"/>
      <c r="G71" s="61"/>
      <c r="H71" s="60"/>
      <c r="I71" s="60"/>
      <c r="J71" s="117"/>
      <c r="K71" s="117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7" x14ac:dyDescent="0.25">
      <c r="A72" s="51"/>
      <c r="B72" s="100"/>
      <c r="C72" s="11" t="s">
        <v>88</v>
      </c>
      <c r="D72" s="5">
        <f>(D70*D55*D56/100*D47/100)+(D71*D63*D64/100*(1-(D47/100)))</f>
        <v>634.5</v>
      </c>
      <c r="E72" s="36" t="s">
        <v>29</v>
      </c>
      <c r="F72" s="104"/>
      <c r="G72" s="61"/>
      <c r="H72" s="60"/>
      <c r="I72" s="60"/>
      <c r="J72" s="117"/>
      <c r="K72" s="117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6" x14ac:dyDescent="0.25">
      <c r="A73" s="51"/>
      <c r="B73" s="100"/>
      <c r="C73" s="24" t="s">
        <v>43</v>
      </c>
      <c r="D73" s="21">
        <v>12.84</v>
      </c>
      <c r="E73" s="14" t="s">
        <v>27</v>
      </c>
      <c r="F73" s="104"/>
      <c r="G73" s="61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7" x14ac:dyDescent="0.25">
      <c r="A74" s="51"/>
      <c r="B74" s="97" t="s">
        <v>66</v>
      </c>
      <c r="C74" s="18" t="s">
        <v>67</v>
      </c>
      <c r="D74" s="42" t="str">
        <f>D21</f>
        <v>OnSite</v>
      </c>
      <c r="E74" s="16" t="s">
        <v>71</v>
      </c>
      <c r="F74" s="98"/>
      <c r="G74" s="61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6" x14ac:dyDescent="0.25">
      <c r="A75" s="51"/>
      <c r="B75" s="106" t="s">
        <v>87</v>
      </c>
      <c r="C75" s="9" t="s">
        <v>84</v>
      </c>
      <c r="D75" s="38">
        <v>20</v>
      </c>
      <c r="E75" s="9" t="s">
        <v>70</v>
      </c>
      <c r="F75" s="103"/>
      <c r="G75" s="61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6" x14ac:dyDescent="0.25">
      <c r="A76" s="51"/>
      <c r="B76" s="107"/>
      <c r="C76" s="9" t="s">
        <v>83</v>
      </c>
      <c r="D76" s="39">
        <v>3</v>
      </c>
      <c r="E76" s="9" t="s">
        <v>74</v>
      </c>
      <c r="F76" s="103"/>
      <c r="G76" s="61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6" x14ac:dyDescent="0.25">
      <c r="A77" s="51"/>
      <c r="B77" s="107"/>
      <c r="C77" s="9" t="s">
        <v>72</v>
      </c>
      <c r="D77" s="39">
        <v>3</v>
      </c>
      <c r="E77" s="9" t="s">
        <v>73</v>
      </c>
      <c r="F77" s="103"/>
      <c r="G77" s="61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6" x14ac:dyDescent="0.25">
      <c r="A78" s="51"/>
      <c r="B78" s="107"/>
      <c r="C78" s="9" t="s">
        <v>85</v>
      </c>
      <c r="D78" s="39">
        <v>70</v>
      </c>
      <c r="E78" s="9" t="s">
        <v>74</v>
      </c>
      <c r="F78" s="103"/>
      <c r="G78" s="61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6" x14ac:dyDescent="0.25">
      <c r="A79" s="51"/>
      <c r="B79" s="107"/>
      <c r="C79" s="9" t="s">
        <v>76</v>
      </c>
      <c r="D79" s="9">
        <f>(100/D53)*D77*0.9</f>
        <v>59.999999999999993</v>
      </c>
      <c r="E79" s="9" t="s">
        <v>105</v>
      </c>
      <c r="F79" s="103"/>
      <c r="G79" s="61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6" x14ac:dyDescent="0.25">
      <c r="A80" s="51"/>
      <c r="B80" s="107"/>
      <c r="C80" s="9" t="s">
        <v>77</v>
      </c>
      <c r="D80" s="9">
        <f>(100/D61)*D77*0.9</f>
        <v>36</v>
      </c>
      <c r="E80" s="9" t="s">
        <v>105</v>
      </c>
      <c r="F80" s="103"/>
      <c r="G80" s="61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6" x14ac:dyDescent="0.25">
      <c r="A81" s="51"/>
      <c r="B81" s="107"/>
      <c r="C81" s="9" t="s">
        <v>86</v>
      </c>
      <c r="D81" s="9">
        <f>(D47/100*D79*D55*D56/100*D78/100)+((100-D47)/100*D80*D63*D64/100*D78/100)</f>
        <v>7654.5</v>
      </c>
      <c r="E81" s="9" t="s">
        <v>106</v>
      </c>
      <c r="F81" s="103"/>
      <c r="G81" s="61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7" x14ac:dyDescent="0.25">
      <c r="A82" s="51"/>
      <c r="B82" s="107"/>
      <c r="C82" s="13" t="s">
        <v>94</v>
      </c>
      <c r="D82" s="12">
        <f>D75*12*((1+(D76/100))^D17)/(D76/100)/D81</f>
        <v>1.2116000515252465</v>
      </c>
      <c r="E82" s="9" t="s">
        <v>36</v>
      </c>
      <c r="F82" s="108">
        <f>IF(D21="Onsite",D82,"0")</f>
        <v>1.2116000515252465</v>
      </c>
      <c r="G82" s="64"/>
      <c r="I82" s="59"/>
      <c r="J82" s="59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7" customHeight="1" x14ac:dyDescent="0.25">
      <c r="A83" s="51"/>
      <c r="B83" s="107"/>
      <c r="C83" s="13" t="s">
        <v>95</v>
      </c>
      <c r="D83" s="12">
        <f>D75*12*((1+(D76/100))^D18)/(D76/100)/D81</f>
        <v>2.9408713351586879</v>
      </c>
      <c r="E83" s="9" t="s">
        <v>36</v>
      </c>
      <c r="F83" s="108">
        <f>IF(D21="Onsite",D83,"0")</f>
        <v>2.9408713351586879</v>
      </c>
      <c r="G83" s="64"/>
      <c r="H83" s="60" t="s">
        <v>207</v>
      </c>
      <c r="I83" s="59"/>
      <c r="J83" s="59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7" x14ac:dyDescent="0.25">
      <c r="A84" s="51"/>
      <c r="B84" s="106" t="s">
        <v>91</v>
      </c>
      <c r="C84" s="4" t="s">
        <v>89</v>
      </c>
      <c r="D84" s="21">
        <v>0.9</v>
      </c>
      <c r="E84" s="14" t="s">
        <v>27</v>
      </c>
      <c r="F84" s="103"/>
      <c r="G84" s="61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7" x14ac:dyDescent="0.25">
      <c r="A85" s="51"/>
      <c r="B85" s="106"/>
      <c r="C85" s="4" t="s">
        <v>90</v>
      </c>
      <c r="D85" s="21">
        <v>3</v>
      </c>
      <c r="E85" s="14" t="s">
        <v>74</v>
      </c>
      <c r="F85" s="103"/>
      <c r="G85" s="61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7" x14ac:dyDescent="0.25">
      <c r="A86" s="51"/>
      <c r="B86" s="107"/>
      <c r="C86" s="13" t="s">
        <v>96</v>
      </c>
      <c r="D86" s="12">
        <f>D84*12*((1+(D85/100))^D17)/(D85/100)/D72</f>
        <v>0.6577441556312057</v>
      </c>
      <c r="E86" s="9"/>
      <c r="F86" s="108" t="str">
        <f>IF(D21="External",D86,"0")</f>
        <v>0</v>
      </c>
      <c r="G86" s="61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8" thickBot="1" x14ac:dyDescent="0.3">
      <c r="A87" s="51"/>
      <c r="B87" s="109"/>
      <c r="C87" s="110" t="s">
        <v>97</v>
      </c>
      <c r="D87" s="111">
        <f>D84*12*((1+(D85/100))^D18)/(D85/100)/D72</f>
        <v>1.5965177046079562</v>
      </c>
      <c r="E87" s="112"/>
      <c r="F87" s="113" t="str">
        <f>IF(D21="External",D87,"0")</f>
        <v>0</v>
      </c>
      <c r="G87" s="61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7" thickTop="1" x14ac:dyDescent="0.25">
      <c r="B88" s="55"/>
      <c r="C88" s="132" t="s">
        <v>208</v>
      </c>
      <c r="D88" s="131"/>
      <c r="E88" s="93"/>
      <c r="F88" s="92">
        <f>SUM(F30:F81)+F82+F86</f>
        <v>1.4163230144882095</v>
      </c>
      <c r="G88" s="65"/>
      <c r="H88" s="94"/>
      <c r="I88" s="92"/>
      <c r="J88" s="65"/>
    </row>
    <row r="89" spans="1:29" ht="16" x14ac:dyDescent="0.25">
      <c r="B89" s="56"/>
      <c r="C89" s="133" t="s">
        <v>209</v>
      </c>
      <c r="D89" s="57"/>
      <c r="E89" s="58"/>
      <c r="F89" s="92">
        <f>SUM(F30:F81)+F83+F87</f>
        <v>3.1455942981216509</v>
      </c>
      <c r="G89" s="61"/>
    </row>
    <row r="90" spans="1:29" ht="17" thickBot="1" x14ac:dyDescent="0.3">
      <c r="B90" s="73"/>
      <c r="C90" s="74"/>
      <c r="D90" s="74"/>
      <c r="E90" s="75"/>
      <c r="F90" s="76"/>
      <c r="G90" s="77"/>
      <c r="H90" s="78"/>
      <c r="I90" s="78"/>
    </row>
    <row r="91" spans="1:29" ht="35" customHeight="1" thickTop="1" x14ac:dyDescent="0.25">
      <c r="A91" s="51"/>
      <c r="B91" s="198" t="s">
        <v>93</v>
      </c>
      <c r="C91" s="199"/>
      <c r="D91" s="199"/>
      <c r="E91" s="199"/>
      <c r="F91" s="199"/>
      <c r="G91" s="199"/>
      <c r="H91" s="199"/>
      <c r="I91" s="200"/>
      <c r="J91" s="54"/>
    </row>
    <row r="92" spans="1:29" ht="18" customHeight="1" x14ac:dyDescent="0.25">
      <c r="A92" s="51"/>
      <c r="B92" s="209" t="s">
        <v>14</v>
      </c>
      <c r="C92" s="211" t="s">
        <v>15</v>
      </c>
      <c r="D92" s="201" t="s">
        <v>12</v>
      </c>
      <c r="E92" s="202"/>
      <c r="F92" s="203"/>
      <c r="G92" s="195" t="s">
        <v>99</v>
      </c>
      <c r="H92" s="196"/>
      <c r="I92" s="197"/>
      <c r="J92" s="54"/>
    </row>
    <row r="93" spans="1:29" ht="17" x14ac:dyDescent="0.25">
      <c r="A93" s="51"/>
      <c r="B93" s="210"/>
      <c r="C93" s="212"/>
      <c r="D93" s="47" t="s">
        <v>28</v>
      </c>
      <c r="E93" s="48" t="s">
        <v>108</v>
      </c>
      <c r="F93" s="44" t="s">
        <v>33</v>
      </c>
      <c r="G93" s="15" t="s">
        <v>32</v>
      </c>
      <c r="H93" s="43" t="s">
        <v>11</v>
      </c>
      <c r="I93" s="79" t="s">
        <v>33</v>
      </c>
      <c r="J93" s="54"/>
    </row>
    <row r="94" spans="1:29" ht="17" x14ac:dyDescent="0.25">
      <c r="A94" s="51"/>
      <c r="B94" s="80" t="s">
        <v>98</v>
      </c>
      <c r="C94" s="16" t="s">
        <v>100</v>
      </c>
      <c r="D94" s="219">
        <v>0.5</v>
      </c>
      <c r="E94" s="220" t="s">
        <v>109</v>
      </c>
      <c r="F94" s="67">
        <f>D94/60*$D$19/$D$15</f>
        <v>1.8055555555555554E-2</v>
      </c>
      <c r="G94" s="217">
        <v>0.5</v>
      </c>
      <c r="H94" s="220" t="str">
        <f>E94</f>
        <v>minutes</v>
      </c>
      <c r="I94" s="81">
        <f>G94/60*$D$19/$D$16</f>
        <v>5.416666666666666E-3</v>
      </c>
      <c r="J94" s="54"/>
    </row>
    <row r="95" spans="1:29" ht="17" x14ac:dyDescent="0.25">
      <c r="A95" s="51"/>
      <c r="B95" s="82"/>
      <c r="C95" s="16" t="s">
        <v>127</v>
      </c>
      <c r="D95" s="219">
        <v>3</v>
      </c>
      <c r="E95" s="220" t="s">
        <v>101</v>
      </c>
      <c r="F95" s="68"/>
      <c r="G95" s="217">
        <v>3</v>
      </c>
      <c r="H95" s="220" t="str">
        <f t="shared" ref="H95:H117" si="0">E95</f>
        <v>trips</v>
      </c>
      <c r="I95" s="81"/>
      <c r="J95" s="54"/>
    </row>
    <row r="96" spans="1:29" ht="16" customHeight="1" x14ac:dyDescent="0.25">
      <c r="A96" s="51"/>
      <c r="B96" s="80"/>
      <c r="C96" s="40" t="s">
        <v>129</v>
      </c>
      <c r="D96" s="219">
        <v>1</v>
      </c>
      <c r="E96" s="220" t="s">
        <v>109</v>
      </c>
      <c r="F96" s="67">
        <f>D96/60*$D$19/$D$15*D95</f>
        <v>0.10833333333333332</v>
      </c>
      <c r="G96" s="217">
        <v>1</v>
      </c>
      <c r="H96" s="220" t="str">
        <f t="shared" si="0"/>
        <v>minutes</v>
      </c>
      <c r="I96" s="81">
        <f>G96/60*$D$19/$D$16*G95</f>
        <v>3.2499999999999994E-2</v>
      </c>
      <c r="J96" s="54"/>
    </row>
    <row r="97" spans="1:16" ht="16" x14ac:dyDescent="0.25">
      <c r="A97" s="51"/>
      <c r="B97" s="82" t="s">
        <v>110</v>
      </c>
      <c r="C97" s="9" t="s">
        <v>111</v>
      </c>
      <c r="D97" s="219">
        <v>2</v>
      </c>
      <c r="E97" s="220" t="s">
        <v>101</v>
      </c>
      <c r="F97" s="68"/>
      <c r="G97" s="219">
        <v>2</v>
      </c>
      <c r="H97" s="220" t="str">
        <f t="shared" si="0"/>
        <v>trips</v>
      </c>
      <c r="I97" s="81"/>
      <c r="J97" s="54"/>
    </row>
    <row r="98" spans="1:16" ht="16" x14ac:dyDescent="0.25">
      <c r="A98" s="51"/>
      <c r="B98" s="82"/>
      <c r="C98" s="37" t="s">
        <v>112</v>
      </c>
      <c r="D98" s="217">
        <v>3</v>
      </c>
      <c r="E98" s="220" t="s">
        <v>109</v>
      </c>
      <c r="F98" s="67">
        <f>D98/60*$D$19/$D$15*D97</f>
        <v>0.21666666666666667</v>
      </c>
      <c r="G98" s="217">
        <v>6</v>
      </c>
      <c r="H98" s="220" t="str">
        <f t="shared" si="0"/>
        <v>minutes</v>
      </c>
      <c r="I98" s="81">
        <f>G98/60*$D$19/$D$16*G97</f>
        <v>0.13</v>
      </c>
      <c r="J98" s="54"/>
    </row>
    <row r="99" spans="1:16" ht="16" x14ac:dyDescent="0.25">
      <c r="A99" s="51"/>
      <c r="B99" s="82"/>
      <c r="C99" s="10" t="s">
        <v>113</v>
      </c>
      <c r="D99" s="217">
        <v>100</v>
      </c>
      <c r="E99" s="14" t="s">
        <v>115</v>
      </c>
      <c r="F99" s="68"/>
      <c r="G99" s="217">
        <v>100</v>
      </c>
      <c r="H99" s="220" t="str">
        <f t="shared" ref="H99:H100" si="1">E99</f>
        <v>times</v>
      </c>
      <c r="I99" s="81"/>
      <c r="J99" s="54"/>
      <c r="N99" s="41"/>
      <c r="O99" s="41"/>
      <c r="P99" s="41"/>
    </row>
    <row r="100" spans="1:16" ht="16" x14ac:dyDescent="0.25">
      <c r="A100" s="51"/>
      <c r="B100" s="82"/>
      <c r="C100" s="19" t="s">
        <v>114</v>
      </c>
      <c r="D100" s="217">
        <v>6.5</v>
      </c>
      <c r="E100" s="14" t="s">
        <v>102</v>
      </c>
      <c r="F100" s="67">
        <f>D100/60/60*$D$19/$D$15*D99</f>
        <v>0.39120370370370378</v>
      </c>
      <c r="G100" s="217">
        <v>6.5</v>
      </c>
      <c r="H100" s="220" t="str">
        <f t="shared" si="1"/>
        <v>seconds</v>
      </c>
      <c r="I100" s="81">
        <f>G100/60/60*$D$19/$D$16*G99</f>
        <v>0.11736111111111111</v>
      </c>
      <c r="J100" s="54"/>
      <c r="N100" s="41"/>
      <c r="O100" s="41"/>
      <c r="P100" s="41"/>
    </row>
    <row r="101" spans="1:16" ht="16" x14ac:dyDescent="0.25">
      <c r="A101" s="51"/>
      <c r="B101" s="82"/>
      <c r="C101" s="10" t="s">
        <v>139</v>
      </c>
      <c r="D101" s="217">
        <v>2</v>
      </c>
      <c r="E101" s="14" t="s">
        <v>115</v>
      </c>
      <c r="F101" s="68"/>
      <c r="G101" s="217">
        <v>2</v>
      </c>
      <c r="H101" s="220" t="str">
        <f t="shared" si="0"/>
        <v>times</v>
      </c>
      <c r="I101" s="81"/>
      <c r="J101" s="54"/>
      <c r="N101" s="41"/>
      <c r="O101" s="41"/>
      <c r="P101" s="41"/>
    </row>
    <row r="102" spans="1:16" ht="16" x14ac:dyDescent="0.25">
      <c r="A102" s="51"/>
      <c r="B102" s="82"/>
      <c r="C102" s="19" t="s">
        <v>140</v>
      </c>
      <c r="D102" s="217">
        <v>5</v>
      </c>
      <c r="E102" s="14" t="s">
        <v>109</v>
      </c>
      <c r="F102" s="67">
        <f>D102/60*$D$19/$D$15*D101</f>
        <v>0.36111111111111105</v>
      </c>
      <c r="G102" s="217">
        <v>5</v>
      </c>
      <c r="H102" s="220" t="str">
        <f t="shared" si="0"/>
        <v>minutes</v>
      </c>
      <c r="I102" s="81">
        <f>G102/60*$D$19/$D$16*G101</f>
        <v>0.10833333333333332</v>
      </c>
      <c r="J102" s="54"/>
      <c r="N102" s="41"/>
      <c r="O102" s="41"/>
      <c r="P102" s="41"/>
    </row>
    <row r="103" spans="1:16" ht="16" x14ac:dyDescent="0.25">
      <c r="A103" s="51"/>
      <c r="B103" s="82"/>
      <c r="C103" s="10" t="s">
        <v>116</v>
      </c>
      <c r="D103" s="217">
        <v>3</v>
      </c>
      <c r="E103" s="14"/>
      <c r="G103" s="217">
        <v>4</v>
      </c>
      <c r="H103" s="220">
        <f t="shared" si="0"/>
        <v>0</v>
      </c>
      <c r="I103" s="81"/>
      <c r="J103" s="54"/>
      <c r="N103" s="41"/>
      <c r="O103" s="41"/>
      <c r="P103" s="41"/>
    </row>
    <row r="104" spans="1:16" ht="17" x14ac:dyDescent="0.25">
      <c r="A104" s="51"/>
      <c r="B104" s="82"/>
      <c r="C104" s="40" t="s">
        <v>100</v>
      </c>
      <c r="D104" s="217">
        <v>1</v>
      </c>
      <c r="E104" s="14" t="s">
        <v>109</v>
      </c>
      <c r="F104" s="67">
        <f>D104/60*$D$19/$D$15*D103</f>
        <v>0.10833333333333332</v>
      </c>
      <c r="G104" s="217">
        <v>1</v>
      </c>
      <c r="H104" s="220" t="str">
        <f t="shared" si="0"/>
        <v>minutes</v>
      </c>
      <c r="I104" s="81">
        <f>G104/60*$D$19/$D$16*G103</f>
        <v>4.3333333333333328E-2</v>
      </c>
      <c r="J104" s="54"/>
      <c r="N104" s="41"/>
      <c r="O104" s="41"/>
      <c r="P104" s="41"/>
    </row>
    <row r="105" spans="1:16" ht="16" x14ac:dyDescent="0.25">
      <c r="A105" s="51"/>
      <c r="B105" s="82"/>
      <c r="C105" s="37" t="s">
        <v>117</v>
      </c>
      <c r="D105" s="217">
        <v>10</v>
      </c>
      <c r="E105" s="14"/>
      <c r="G105" s="217">
        <v>200</v>
      </c>
      <c r="H105" s="220">
        <f t="shared" si="0"/>
        <v>0</v>
      </c>
      <c r="I105" s="81"/>
      <c r="J105" s="54"/>
      <c r="N105" s="41"/>
      <c r="O105" s="41"/>
      <c r="P105" s="41"/>
    </row>
    <row r="106" spans="1:16" ht="16" x14ac:dyDescent="0.25">
      <c r="A106" s="51"/>
      <c r="B106" s="82"/>
      <c r="C106" s="19" t="s">
        <v>118</v>
      </c>
      <c r="D106" s="217">
        <v>12</v>
      </c>
      <c r="E106" s="14" t="s">
        <v>102</v>
      </c>
      <c r="F106" s="67">
        <f>D106/60/60*$D$19/$D$15*D105</f>
        <v>7.2222222222222229E-2</v>
      </c>
      <c r="G106" s="217">
        <v>12</v>
      </c>
      <c r="H106" s="220" t="str">
        <f t="shared" si="0"/>
        <v>seconds</v>
      </c>
      <c r="I106" s="81">
        <f>G106/60/60*$D$19/$D$16*G105</f>
        <v>0.43333333333333329</v>
      </c>
      <c r="J106" s="54"/>
      <c r="N106" s="41"/>
      <c r="O106" s="41"/>
      <c r="P106" s="41"/>
    </row>
    <row r="107" spans="1:16" ht="34" x14ac:dyDescent="0.25">
      <c r="A107" s="51"/>
      <c r="B107" s="82"/>
      <c r="C107" s="69" t="s">
        <v>119</v>
      </c>
      <c r="D107" s="217">
        <v>0</v>
      </c>
      <c r="E107" s="220" t="s">
        <v>109</v>
      </c>
      <c r="F107" s="67">
        <f>D107/60*$D$19/$D$15</f>
        <v>0</v>
      </c>
      <c r="G107" s="217">
        <v>0</v>
      </c>
      <c r="H107" s="220" t="str">
        <f t="shared" si="0"/>
        <v>minutes</v>
      </c>
      <c r="I107" s="81">
        <f>G107/60*$D$19/$D$16</f>
        <v>0</v>
      </c>
      <c r="J107" s="54"/>
      <c r="N107" s="41"/>
      <c r="O107" s="41"/>
      <c r="P107" s="41"/>
    </row>
    <row r="108" spans="1:16" ht="17" x14ac:dyDescent="0.25">
      <c r="A108" s="51"/>
      <c r="B108" s="82"/>
      <c r="C108" s="69" t="s">
        <v>125</v>
      </c>
      <c r="D108" s="217">
        <v>0</v>
      </c>
      <c r="E108" s="220" t="s">
        <v>109</v>
      </c>
      <c r="F108" s="67">
        <f>D108/60*$D$19/$D$15</f>
        <v>0</v>
      </c>
      <c r="G108" s="217">
        <v>5</v>
      </c>
      <c r="H108" s="220" t="str">
        <f t="shared" si="0"/>
        <v>minutes</v>
      </c>
      <c r="I108" s="81">
        <f>G108/60*$D$19/$D$16</f>
        <v>5.4166666666666662E-2</v>
      </c>
      <c r="J108" s="54"/>
      <c r="N108" s="41"/>
      <c r="O108" s="41"/>
      <c r="P108" s="41"/>
    </row>
    <row r="109" spans="1:16" ht="16" x14ac:dyDescent="0.25">
      <c r="A109" s="51"/>
      <c r="B109" s="82"/>
      <c r="C109" s="10" t="s">
        <v>120</v>
      </c>
      <c r="D109" s="217">
        <v>8</v>
      </c>
      <c r="E109" s="14" t="s">
        <v>121</v>
      </c>
      <c r="G109" s="217">
        <v>5</v>
      </c>
      <c r="H109" s="220" t="str">
        <f t="shared" si="0"/>
        <v>people</v>
      </c>
      <c r="I109" s="81"/>
      <c r="J109" s="54"/>
      <c r="N109" s="41"/>
      <c r="O109" s="41"/>
      <c r="P109" s="41"/>
    </row>
    <row r="110" spans="1:16" ht="16" x14ac:dyDescent="0.25">
      <c r="A110" s="51"/>
      <c r="B110" s="82"/>
      <c r="C110" s="19" t="s">
        <v>122</v>
      </c>
      <c r="D110" s="71">
        <v>21.5</v>
      </c>
      <c r="E110" s="14" t="s">
        <v>102</v>
      </c>
      <c r="F110" s="67">
        <f>D110/60/60*$D$19/$D$15*D109</f>
        <v>0.10351851851851852</v>
      </c>
      <c r="G110" s="217">
        <v>21.5</v>
      </c>
      <c r="H110" s="220" t="str">
        <f t="shared" si="0"/>
        <v>seconds</v>
      </c>
      <c r="I110" s="81">
        <f>G110/60/60*$D$19/$D$15*G109</f>
        <v>6.4699074074074076E-2</v>
      </c>
      <c r="J110" s="54"/>
      <c r="N110" s="41"/>
      <c r="O110" s="41"/>
      <c r="P110" s="41"/>
    </row>
    <row r="111" spans="1:16" ht="16" x14ac:dyDescent="0.25">
      <c r="A111" s="51"/>
      <c r="B111" s="82"/>
      <c r="C111" s="19" t="s">
        <v>123</v>
      </c>
      <c r="D111" s="71">
        <v>3</v>
      </c>
      <c r="E111" s="14" t="s">
        <v>115</v>
      </c>
      <c r="G111" s="217">
        <v>3</v>
      </c>
      <c r="H111" s="220" t="str">
        <f t="shared" si="0"/>
        <v>times</v>
      </c>
      <c r="I111" s="81"/>
      <c r="J111" s="54"/>
      <c r="N111" s="41"/>
      <c r="O111" s="41"/>
      <c r="P111" s="41"/>
    </row>
    <row r="112" spans="1:16" ht="16" x14ac:dyDescent="0.25">
      <c r="A112" s="51"/>
      <c r="B112" s="82"/>
      <c r="C112" s="19" t="s">
        <v>124</v>
      </c>
      <c r="D112" s="71">
        <v>5</v>
      </c>
      <c r="E112" s="14" t="s">
        <v>109</v>
      </c>
      <c r="F112" s="67">
        <f>D112/60*$D$19/$D$15</f>
        <v>0.18055555555555552</v>
      </c>
      <c r="G112" s="217">
        <v>5</v>
      </c>
      <c r="H112" s="220" t="str">
        <f t="shared" si="0"/>
        <v>minutes</v>
      </c>
      <c r="I112" s="81">
        <f>G112/60*$D$19/$D$16</f>
        <v>5.4166666666666662E-2</v>
      </c>
      <c r="J112" s="54"/>
      <c r="N112" s="41"/>
      <c r="O112" s="41"/>
      <c r="P112" s="41"/>
    </row>
    <row r="113" spans="1:16" ht="17" x14ac:dyDescent="0.25">
      <c r="A113" s="51"/>
      <c r="B113" s="82" t="s">
        <v>132</v>
      </c>
      <c r="C113" s="16" t="s">
        <v>126</v>
      </c>
      <c r="D113" s="71">
        <v>2</v>
      </c>
      <c r="E113" s="14" t="s">
        <v>115</v>
      </c>
      <c r="G113" s="217">
        <v>0</v>
      </c>
      <c r="H113" s="220" t="str">
        <f t="shared" si="0"/>
        <v>times</v>
      </c>
      <c r="I113" s="81"/>
      <c r="J113" s="54"/>
      <c r="N113" s="41"/>
      <c r="O113" s="41"/>
      <c r="P113" s="41"/>
    </row>
    <row r="114" spans="1:16" ht="16" customHeight="1" x14ac:dyDescent="0.25">
      <c r="A114" s="51"/>
      <c r="B114" s="82"/>
      <c r="C114" s="40" t="s">
        <v>128</v>
      </c>
      <c r="D114" s="71">
        <v>5</v>
      </c>
      <c r="E114" s="14" t="s">
        <v>109</v>
      </c>
      <c r="F114" s="67">
        <f>D114/60*$D$19/$D$15</f>
        <v>0.18055555555555552</v>
      </c>
      <c r="G114" s="217">
        <v>0</v>
      </c>
      <c r="H114" s="220" t="str">
        <f t="shared" si="0"/>
        <v>minutes</v>
      </c>
      <c r="I114" s="81">
        <f>G114/60*$D$19/$D$16</f>
        <v>0</v>
      </c>
      <c r="J114" s="54"/>
      <c r="N114" s="41"/>
      <c r="O114" s="41"/>
      <c r="P114" s="41"/>
    </row>
    <row r="115" spans="1:16" ht="16" x14ac:dyDescent="0.25">
      <c r="A115" s="51"/>
      <c r="B115" s="82"/>
      <c r="C115" s="10" t="s">
        <v>131</v>
      </c>
      <c r="D115" s="71">
        <v>3</v>
      </c>
      <c r="E115" s="14" t="s">
        <v>115</v>
      </c>
      <c r="G115" s="217">
        <v>5</v>
      </c>
      <c r="H115" s="220" t="str">
        <f t="shared" si="0"/>
        <v>times</v>
      </c>
      <c r="I115" s="81"/>
      <c r="J115" s="54"/>
      <c r="N115" s="41"/>
      <c r="O115" s="41"/>
      <c r="P115" s="41"/>
    </row>
    <row r="116" spans="1:16" ht="16" x14ac:dyDescent="0.25">
      <c r="A116" s="51"/>
      <c r="B116" s="82"/>
      <c r="C116" s="19" t="s">
        <v>130</v>
      </c>
      <c r="D116" s="71">
        <v>5</v>
      </c>
      <c r="E116" s="14" t="s">
        <v>109</v>
      </c>
      <c r="F116" s="67">
        <f>D116/60*$D$19/$D$15</f>
        <v>0.18055555555555552</v>
      </c>
      <c r="G116" s="217">
        <v>5</v>
      </c>
      <c r="H116" s="220" t="str">
        <f t="shared" si="0"/>
        <v>minutes</v>
      </c>
      <c r="I116" s="81">
        <f>G116/60*$D$19/$D$16</f>
        <v>5.4166666666666662E-2</v>
      </c>
      <c r="J116" s="54"/>
      <c r="N116" s="41"/>
      <c r="O116" s="41"/>
      <c r="P116" s="41"/>
    </row>
    <row r="117" spans="1:16" ht="34" x14ac:dyDescent="0.25">
      <c r="A117" s="51"/>
      <c r="B117" s="83" t="s">
        <v>133</v>
      </c>
      <c r="C117" s="70" t="s">
        <v>7</v>
      </c>
      <c r="D117" s="71">
        <v>2</v>
      </c>
      <c r="E117" s="14" t="s">
        <v>109</v>
      </c>
      <c r="F117" s="67">
        <f>D117/60*$D$19/$D$15</f>
        <v>7.2222222222222215E-2</v>
      </c>
      <c r="G117" s="217">
        <v>10</v>
      </c>
      <c r="H117" s="220" t="str">
        <f t="shared" si="0"/>
        <v>minutes</v>
      </c>
      <c r="I117" s="81">
        <f>G117/60*$D$19/$D$16</f>
        <v>0.10833333333333332</v>
      </c>
      <c r="J117" s="54"/>
      <c r="N117" s="41"/>
      <c r="O117" s="41"/>
      <c r="P117" s="41"/>
    </row>
    <row r="118" spans="1:16" ht="51" x14ac:dyDescent="0.25">
      <c r="A118" s="51"/>
      <c r="B118" s="82"/>
      <c r="C118" s="70" t="s">
        <v>8</v>
      </c>
      <c r="D118" s="71">
        <v>3</v>
      </c>
      <c r="E118" s="14" t="s">
        <v>109</v>
      </c>
      <c r="F118" s="67">
        <f>D118/60*$D$19/$D$15</f>
        <v>0.10833333333333334</v>
      </c>
      <c r="G118" s="217">
        <v>7</v>
      </c>
      <c r="H118" s="220" t="str">
        <f t="shared" ref="H118" si="2">E118</f>
        <v>minutes</v>
      </c>
      <c r="I118" s="81">
        <f>G118/60*$D$19/$D$16</f>
        <v>7.5833333333333336E-2</v>
      </c>
      <c r="J118" s="54"/>
      <c r="N118" s="41"/>
      <c r="O118" s="41"/>
      <c r="P118" s="41"/>
    </row>
    <row r="119" spans="1:16" ht="16" x14ac:dyDescent="0.25">
      <c r="A119" s="51"/>
      <c r="B119" s="82"/>
      <c r="C119" s="10" t="s">
        <v>134</v>
      </c>
      <c r="D119" s="71">
        <v>4</v>
      </c>
      <c r="E119" s="14" t="s">
        <v>109</v>
      </c>
      <c r="F119" s="67">
        <f>D119/60*$D$19/$D$15</f>
        <v>0.14444444444444443</v>
      </c>
      <c r="G119" s="217">
        <v>4</v>
      </c>
      <c r="H119" s="220" t="str">
        <f t="shared" ref="H119" si="3">E119</f>
        <v>minutes</v>
      </c>
      <c r="I119" s="81">
        <f>G119/60*$D$19/$D$16</f>
        <v>4.3333333333333328E-2</v>
      </c>
      <c r="J119" s="54"/>
    </row>
    <row r="120" spans="1:16" ht="16" x14ac:dyDescent="0.25">
      <c r="A120" s="51"/>
      <c r="B120" s="82" t="s">
        <v>135</v>
      </c>
      <c r="C120" s="10" t="s">
        <v>136</v>
      </c>
      <c r="D120" s="71">
        <v>3.5</v>
      </c>
      <c r="E120" s="14" t="s">
        <v>109</v>
      </c>
      <c r="F120" s="67">
        <f>D120/60*$D$19/$D$15</f>
        <v>0.12638888888888888</v>
      </c>
      <c r="G120" s="217">
        <v>3.5</v>
      </c>
      <c r="H120" s="220" t="str">
        <f t="shared" ref="H120" si="4">E120</f>
        <v>minutes</v>
      </c>
      <c r="I120" s="81">
        <f>G120/60*$D$19/$D$16</f>
        <v>3.7916666666666668E-2</v>
      </c>
      <c r="J120" s="54"/>
      <c r="O120" s="41"/>
    </row>
    <row r="121" spans="1:16" ht="16" x14ac:dyDescent="0.25">
      <c r="A121" s="51"/>
      <c r="B121" s="82"/>
      <c r="C121" s="10" t="s">
        <v>215</v>
      </c>
      <c r="D121" s="217">
        <v>1</v>
      </c>
      <c r="E121" s="14" t="s">
        <v>115</v>
      </c>
      <c r="G121" s="217">
        <v>1</v>
      </c>
      <c r="H121" s="220"/>
      <c r="I121" s="81"/>
      <c r="J121" s="54"/>
    </row>
    <row r="122" spans="1:16" ht="16" x14ac:dyDescent="0.25">
      <c r="A122" s="51"/>
      <c r="B122" s="82"/>
      <c r="C122" s="19" t="s">
        <v>138</v>
      </c>
      <c r="D122" s="217">
        <v>10</v>
      </c>
      <c r="E122" s="14" t="s">
        <v>137</v>
      </c>
      <c r="F122" s="67">
        <f>D122*D121*$D$19/$D$15/D14</f>
        <v>2.166666666666667E-3</v>
      </c>
      <c r="G122" s="217">
        <v>10</v>
      </c>
      <c r="H122" s="220" t="str">
        <f t="shared" ref="H122:H125" si="5">E122</f>
        <v>hours</v>
      </c>
      <c r="I122" s="81">
        <f>G122*G121*$D$19/$D$16/D14</f>
        <v>6.4999999999999997E-4</v>
      </c>
      <c r="J122" s="54"/>
    </row>
    <row r="123" spans="1:16" ht="34" x14ac:dyDescent="0.25">
      <c r="A123" s="51"/>
      <c r="B123" s="84" t="s">
        <v>1</v>
      </c>
      <c r="C123" s="20" t="s">
        <v>2</v>
      </c>
      <c r="D123" s="217">
        <v>2</v>
      </c>
      <c r="E123" s="10" t="s">
        <v>141</v>
      </c>
      <c r="F123" s="10"/>
      <c r="G123" s="217">
        <v>2</v>
      </c>
      <c r="H123" s="10" t="str">
        <f t="shared" si="5"/>
        <v>days</v>
      </c>
      <c r="I123" s="218"/>
      <c r="J123" s="45"/>
    </row>
    <row r="124" spans="1:16" ht="17" x14ac:dyDescent="0.25">
      <c r="A124" s="51"/>
      <c r="B124" s="82"/>
      <c r="C124" s="40" t="s">
        <v>211</v>
      </c>
      <c r="D124" s="217">
        <v>35000</v>
      </c>
      <c r="E124" s="10" t="s">
        <v>27</v>
      </c>
      <c r="F124" s="67">
        <f>D124*D123/$D$15/D14</f>
        <v>0.23333333333333334</v>
      </c>
      <c r="G124" s="217">
        <v>35000</v>
      </c>
      <c r="H124" s="10" t="str">
        <f t="shared" si="5"/>
        <v>$</v>
      </c>
      <c r="I124" s="81">
        <f>G124*G123/$D$16/D14</f>
        <v>7.0000000000000007E-2</v>
      </c>
      <c r="J124" s="45"/>
      <c r="K124" s="9" t="s">
        <v>213</v>
      </c>
    </row>
    <row r="125" spans="1:16" ht="34" x14ac:dyDescent="0.25">
      <c r="A125" s="51"/>
      <c r="B125" s="84" t="s">
        <v>5</v>
      </c>
      <c r="C125" s="20" t="s">
        <v>212</v>
      </c>
      <c r="D125" s="217">
        <v>5000</v>
      </c>
      <c r="E125" s="10" t="s">
        <v>27</v>
      </c>
      <c r="F125" s="67">
        <f>D125/$D$15/D14</f>
        <v>1.6666666666666666E-2</v>
      </c>
      <c r="G125" s="217">
        <v>5000</v>
      </c>
      <c r="H125" s="10" t="str">
        <f t="shared" si="5"/>
        <v>$</v>
      </c>
      <c r="I125" s="81">
        <f>G125/$D$16/D14</f>
        <v>5.0000000000000001E-3</v>
      </c>
      <c r="J125" s="45"/>
      <c r="K125" s="9" t="s">
        <v>214</v>
      </c>
    </row>
    <row r="126" spans="1:16" ht="18" thickBot="1" x14ac:dyDescent="0.3">
      <c r="A126" s="51"/>
      <c r="B126" s="85"/>
      <c r="C126" s="86" t="s">
        <v>6</v>
      </c>
      <c r="D126" s="221">
        <v>0</v>
      </c>
      <c r="E126" s="87" t="s">
        <v>27</v>
      </c>
      <c r="F126" s="222">
        <f>D126/$D$15</f>
        <v>0</v>
      </c>
      <c r="G126" s="221">
        <v>0</v>
      </c>
      <c r="H126" s="87" t="str">
        <f t="shared" ref="H126" si="6">E126</f>
        <v>$</v>
      </c>
      <c r="I126" s="88">
        <f>G126/$D$16</f>
        <v>0</v>
      </c>
      <c r="J126" s="45"/>
    </row>
    <row r="127" spans="1:16" ht="18" thickTop="1" x14ac:dyDescent="0.25">
      <c r="B127" s="55"/>
      <c r="C127" s="55"/>
      <c r="D127" s="56"/>
      <c r="E127" s="93" t="s">
        <v>142</v>
      </c>
      <c r="F127" s="92">
        <f>SUM(F94:F126)</f>
        <v>2.6246666666666663</v>
      </c>
      <c r="G127" s="65" t="s">
        <v>144</v>
      </c>
      <c r="H127" s="94" t="s">
        <v>143</v>
      </c>
      <c r="I127" s="92">
        <f>SUM(I94:I126)</f>
        <v>1.4385435185185185</v>
      </c>
      <c r="J127" s="65" t="s">
        <v>144</v>
      </c>
    </row>
    <row r="128" spans="1:16" ht="16" x14ac:dyDescent="0.25">
      <c r="B128" s="9"/>
      <c r="C128" s="9"/>
      <c r="D128" s="10"/>
      <c r="E128" s="10"/>
      <c r="F128" s="10"/>
      <c r="G128" s="10"/>
      <c r="H128" s="10"/>
      <c r="I128" s="10"/>
      <c r="J128" s="10"/>
    </row>
    <row r="129" spans="2:10" ht="21" x14ac:dyDescent="0.3">
      <c r="B129" s="96" t="s">
        <v>146</v>
      </c>
      <c r="C129" s="3"/>
      <c r="D129" s="10"/>
      <c r="E129" s="10"/>
      <c r="F129" s="10"/>
      <c r="G129" s="10"/>
      <c r="H129" s="10"/>
      <c r="I129" s="10"/>
      <c r="J129" s="10"/>
    </row>
    <row r="130" spans="2:10" ht="16" x14ac:dyDescent="0.25">
      <c r="B130" s="3" t="s">
        <v>147</v>
      </c>
      <c r="C130" s="3"/>
      <c r="D130" s="10"/>
      <c r="E130" s="10"/>
      <c r="F130" s="10"/>
      <c r="G130" s="10"/>
      <c r="H130" s="10"/>
      <c r="I130" s="10"/>
      <c r="J130" s="10"/>
    </row>
    <row r="131" spans="2:10" ht="16" x14ac:dyDescent="0.25">
      <c r="B131" s="2" t="s">
        <v>150</v>
      </c>
      <c r="C131" s="10"/>
      <c r="D131" s="10"/>
      <c r="E131" s="10"/>
      <c r="F131" s="10"/>
      <c r="G131" s="10"/>
      <c r="H131" s="10"/>
      <c r="I131" s="10"/>
      <c r="J131" s="10"/>
    </row>
    <row r="132" spans="2:10" ht="16" x14ac:dyDescent="0.25">
      <c r="B132" s="2" t="s">
        <v>152</v>
      </c>
      <c r="C132" s="10"/>
      <c r="D132" s="10"/>
      <c r="E132" s="10"/>
      <c r="F132" s="10"/>
      <c r="G132" s="10"/>
      <c r="H132" s="10"/>
      <c r="I132" s="10"/>
      <c r="J132" s="10"/>
    </row>
    <row r="133" spans="2:10" ht="16" x14ac:dyDescent="0.25">
      <c r="B133" s="2" t="s">
        <v>9</v>
      </c>
      <c r="C133" s="10"/>
      <c r="D133" s="10"/>
      <c r="E133" s="10"/>
      <c r="F133" s="10"/>
      <c r="G133" s="10"/>
      <c r="H133" s="10"/>
      <c r="I133" s="10"/>
      <c r="J133" s="10"/>
    </row>
    <row r="134" spans="2:10" ht="16" x14ac:dyDescent="0.25">
      <c r="B134" s="2" t="s">
        <v>148</v>
      </c>
      <c r="C134" s="10"/>
      <c r="D134" s="10"/>
      <c r="E134" s="10"/>
      <c r="F134" s="10"/>
      <c r="G134" s="10"/>
      <c r="H134" s="10"/>
      <c r="I134" s="10"/>
      <c r="J134" s="10"/>
    </row>
    <row r="135" spans="2:10" ht="16" x14ac:dyDescent="0.25">
      <c r="B135" s="3" t="s">
        <v>149</v>
      </c>
      <c r="C135" s="10"/>
      <c r="D135" s="8"/>
      <c r="E135" s="14"/>
      <c r="H135" s="95"/>
      <c r="I135" s="3"/>
    </row>
    <row r="136" spans="2:10" ht="16" x14ac:dyDescent="0.25">
      <c r="B136" s="2" t="s">
        <v>151</v>
      </c>
      <c r="C136" s="10"/>
      <c r="D136" s="8"/>
      <c r="E136" s="14"/>
      <c r="H136" s="95"/>
      <c r="I136" s="3"/>
    </row>
    <row r="137" spans="2:10" ht="16" x14ac:dyDescent="0.25">
      <c r="B137" s="2" t="s">
        <v>10</v>
      </c>
      <c r="C137" s="10"/>
      <c r="D137" s="8"/>
      <c r="E137" s="14"/>
      <c r="H137" s="95"/>
      <c r="I137" s="3"/>
    </row>
    <row r="138" spans="2:10" ht="16" x14ac:dyDescent="0.25">
      <c r="B138" s="3" t="s">
        <v>145</v>
      </c>
      <c r="C138" s="20"/>
      <c r="E138" s="16"/>
      <c r="H138" s="3"/>
      <c r="I138" s="3"/>
    </row>
    <row r="139" spans="2:10" ht="16" x14ac:dyDescent="0.25">
      <c r="B139" s="3"/>
      <c r="C139" s="20"/>
      <c r="E139" s="16"/>
      <c r="H139" s="3"/>
      <c r="I139" s="3"/>
    </row>
    <row r="140" spans="2:10" ht="16" x14ac:dyDescent="0.25">
      <c r="B140" s="3"/>
      <c r="C140" s="20"/>
      <c r="E140" s="16"/>
      <c r="H140" s="3"/>
      <c r="I140" s="3"/>
    </row>
    <row r="141" spans="2:10" ht="16" x14ac:dyDescent="0.25">
      <c r="B141" s="3"/>
      <c r="C141" s="20"/>
      <c r="E141" s="16"/>
      <c r="H141" s="3"/>
      <c r="I141" s="3"/>
    </row>
    <row r="142" spans="2:10" ht="16" x14ac:dyDescent="0.25">
      <c r="B142" s="3"/>
      <c r="C142" s="20"/>
      <c r="E142" s="16"/>
      <c r="H142" s="3"/>
      <c r="I142" s="3"/>
    </row>
    <row r="143" spans="2:10" ht="16" x14ac:dyDescent="0.25">
      <c r="B143" s="3"/>
      <c r="C143" s="20"/>
      <c r="E143" s="16"/>
      <c r="H143" s="3"/>
      <c r="I143" s="3"/>
    </row>
    <row r="144" spans="2:10" ht="16" x14ac:dyDescent="0.25">
      <c r="C144" s="20"/>
      <c r="E144" s="16"/>
      <c r="H144" s="3"/>
      <c r="I144" s="3"/>
    </row>
    <row r="145" spans="3:9" ht="16" x14ac:dyDescent="0.25">
      <c r="C145" s="20"/>
      <c r="E145" s="16"/>
      <c r="H145" s="3"/>
      <c r="I145" s="3"/>
    </row>
    <row r="146" spans="3:9" ht="16" x14ac:dyDescent="0.25">
      <c r="C146" s="20"/>
      <c r="E146" s="16"/>
      <c r="H146" s="3"/>
      <c r="I146" s="3"/>
    </row>
    <row r="147" spans="3:9" ht="16" x14ac:dyDescent="0.25">
      <c r="C147" s="20"/>
      <c r="E147" s="16"/>
      <c r="H147" s="3"/>
      <c r="I147" s="3"/>
    </row>
    <row r="148" spans="3:9" ht="16" x14ac:dyDescent="0.25">
      <c r="C148" s="20"/>
      <c r="E148" s="16"/>
      <c r="H148" s="3"/>
      <c r="I148" s="3"/>
    </row>
    <row r="149" spans="3:9" ht="16" x14ac:dyDescent="0.25">
      <c r="C149" s="20"/>
      <c r="E149" s="16"/>
      <c r="H149" s="3"/>
      <c r="I149" s="3"/>
    </row>
    <row r="150" spans="3:9" ht="16" x14ac:dyDescent="0.25">
      <c r="C150" s="20"/>
      <c r="E150" s="16"/>
      <c r="H150" s="3"/>
      <c r="I150" s="3"/>
    </row>
    <row r="151" spans="3:9" ht="16" x14ac:dyDescent="0.25">
      <c r="C151" s="20"/>
      <c r="E151" s="16"/>
      <c r="H151" s="3"/>
      <c r="I151" s="3"/>
    </row>
    <row r="152" spans="3:9" ht="16" x14ac:dyDescent="0.25">
      <c r="C152" s="20"/>
      <c r="E152" s="16"/>
      <c r="H152" s="3"/>
      <c r="I152" s="3"/>
    </row>
    <row r="153" spans="3:9" ht="16" x14ac:dyDescent="0.25">
      <c r="C153" s="20"/>
      <c r="E153" s="16"/>
      <c r="H153" s="3"/>
      <c r="I153" s="3"/>
    </row>
    <row r="154" spans="3:9" ht="16" x14ac:dyDescent="0.25">
      <c r="C154" s="20"/>
      <c r="E154" s="16"/>
      <c r="H154" s="3"/>
      <c r="I154" s="3"/>
    </row>
    <row r="155" spans="3:9" ht="16" x14ac:dyDescent="0.25">
      <c r="C155" s="20"/>
      <c r="E155" s="16"/>
      <c r="H155" s="3"/>
      <c r="I155" s="3"/>
    </row>
    <row r="156" spans="3:9" ht="16" x14ac:dyDescent="0.25">
      <c r="C156" s="20"/>
      <c r="E156" s="16"/>
      <c r="H156" s="3"/>
      <c r="I156" s="3"/>
    </row>
    <row r="157" spans="3:9" ht="16" x14ac:dyDescent="0.25">
      <c r="C157" s="20"/>
      <c r="E157" s="16"/>
      <c r="H157" s="3"/>
      <c r="I157" s="3"/>
    </row>
    <row r="158" spans="3:9" ht="16" x14ac:dyDescent="0.25">
      <c r="C158" s="20"/>
      <c r="E158" s="16"/>
      <c r="H158" s="3"/>
      <c r="I158" s="3"/>
    </row>
    <row r="159" spans="3:9" ht="16" x14ac:dyDescent="0.25">
      <c r="C159" s="20"/>
      <c r="E159" s="16"/>
      <c r="H159" s="3"/>
      <c r="I159" s="3"/>
    </row>
    <row r="160" spans="3:9" ht="16" x14ac:dyDescent="0.25">
      <c r="C160" s="20"/>
      <c r="E160" s="16"/>
      <c r="H160" s="3"/>
      <c r="I160" s="3"/>
    </row>
    <row r="161" spans="3:9" ht="16" x14ac:dyDescent="0.25">
      <c r="C161" s="20"/>
      <c r="E161" s="16"/>
      <c r="H161" s="3"/>
      <c r="I161" s="3"/>
    </row>
    <row r="162" spans="3:9" ht="16" x14ac:dyDescent="0.25">
      <c r="C162" s="20"/>
      <c r="E162" s="16"/>
      <c r="H162" s="3"/>
      <c r="I162" s="3"/>
    </row>
    <row r="163" spans="3:9" ht="16" x14ac:dyDescent="0.25">
      <c r="C163" s="20"/>
      <c r="E163" s="16"/>
      <c r="H163" s="3"/>
      <c r="I163" s="3"/>
    </row>
    <row r="164" spans="3:9" ht="16" x14ac:dyDescent="0.25">
      <c r="C164" s="20"/>
      <c r="E164" s="16"/>
      <c r="H164" s="3"/>
      <c r="I164" s="3"/>
    </row>
    <row r="165" spans="3:9" ht="16" x14ac:dyDescent="0.25">
      <c r="C165" s="20"/>
      <c r="E165" s="16"/>
      <c r="H165" s="3"/>
      <c r="I165" s="3"/>
    </row>
    <row r="166" spans="3:9" ht="16" x14ac:dyDescent="0.25">
      <c r="C166" s="20"/>
      <c r="E166" s="16"/>
      <c r="H166" s="3"/>
      <c r="I166" s="3"/>
    </row>
    <row r="167" spans="3:9" ht="16" x14ac:dyDescent="0.25">
      <c r="C167" s="20"/>
      <c r="E167" s="16"/>
      <c r="H167" s="3"/>
      <c r="I167" s="3"/>
    </row>
    <row r="168" spans="3:9" ht="16" x14ac:dyDescent="0.25">
      <c r="C168" s="20"/>
      <c r="E168" s="16"/>
      <c r="H168" s="3"/>
      <c r="I168" s="3"/>
    </row>
    <row r="169" spans="3:9" ht="16" x14ac:dyDescent="0.25">
      <c r="C169" s="20"/>
      <c r="E169" s="16"/>
      <c r="H169" s="3"/>
      <c r="I169" s="3"/>
    </row>
    <row r="170" spans="3:9" ht="16" x14ac:dyDescent="0.25">
      <c r="C170" s="20"/>
      <c r="E170" s="16"/>
      <c r="H170" s="3"/>
      <c r="I170" s="3"/>
    </row>
    <row r="171" spans="3:9" ht="16" x14ac:dyDescent="0.25">
      <c r="C171" s="20"/>
      <c r="E171" s="16"/>
      <c r="H171" s="3"/>
      <c r="I171" s="3"/>
    </row>
    <row r="172" spans="3:9" ht="16" x14ac:dyDescent="0.25">
      <c r="C172" s="20"/>
      <c r="E172" s="16"/>
      <c r="H172" s="3"/>
      <c r="I172" s="3"/>
    </row>
    <row r="173" spans="3:9" ht="16" x14ac:dyDescent="0.25">
      <c r="C173" s="20"/>
      <c r="E173" s="16"/>
    </row>
    <row r="174" spans="3:9" ht="16" x14ac:dyDescent="0.25">
      <c r="C174" s="20"/>
      <c r="E174" s="16"/>
    </row>
    <row r="175" spans="3:9" ht="16" x14ac:dyDescent="0.25">
      <c r="C175" s="20"/>
      <c r="E175" s="16"/>
    </row>
    <row r="176" spans="3:9" ht="16" x14ac:dyDescent="0.25">
      <c r="C176" s="20"/>
      <c r="E176" s="16"/>
    </row>
    <row r="177" spans="3:5" ht="16" x14ac:dyDescent="0.25">
      <c r="C177" s="20"/>
      <c r="E177" s="16"/>
    </row>
    <row r="178" spans="3:5" ht="16" x14ac:dyDescent="0.25">
      <c r="C178" s="20"/>
      <c r="E178" s="16"/>
    </row>
    <row r="179" spans="3:5" ht="16" x14ac:dyDescent="0.25">
      <c r="C179" s="20"/>
      <c r="E179" s="16"/>
    </row>
    <row r="180" spans="3:5" ht="16" x14ac:dyDescent="0.25">
      <c r="C180" s="20"/>
      <c r="E180" s="16"/>
    </row>
    <row r="181" spans="3:5" ht="16" x14ac:dyDescent="0.25">
      <c r="C181" s="20"/>
      <c r="E181" s="16"/>
    </row>
    <row r="182" spans="3:5" ht="16" x14ac:dyDescent="0.25">
      <c r="C182" s="20"/>
      <c r="E182" s="16"/>
    </row>
    <row r="183" spans="3:5" ht="16" x14ac:dyDescent="0.25">
      <c r="C183" s="20"/>
      <c r="E183" s="16"/>
    </row>
    <row r="184" spans="3:5" ht="16" x14ac:dyDescent="0.25">
      <c r="C184" s="20"/>
      <c r="E184" s="16"/>
    </row>
    <row r="185" spans="3:5" ht="16" x14ac:dyDescent="0.25">
      <c r="C185" s="20"/>
      <c r="E185" s="16"/>
    </row>
    <row r="186" spans="3:5" ht="16" x14ac:dyDescent="0.25">
      <c r="C186" s="20"/>
      <c r="E186" s="16"/>
    </row>
    <row r="187" spans="3:5" ht="16" x14ac:dyDescent="0.25">
      <c r="C187" s="20"/>
      <c r="E187" s="16"/>
    </row>
    <row r="188" spans="3:5" ht="16" x14ac:dyDescent="0.25">
      <c r="C188" s="20"/>
      <c r="E188" s="16"/>
    </row>
    <row r="189" spans="3:5" ht="16" x14ac:dyDescent="0.25">
      <c r="C189" s="20"/>
      <c r="E189" s="16"/>
    </row>
    <row r="190" spans="3:5" ht="16" x14ac:dyDescent="0.25">
      <c r="C190" s="20"/>
      <c r="E190" s="16"/>
    </row>
    <row r="191" spans="3:5" ht="16" x14ac:dyDescent="0.25">
      <c r="C191" s="20"/>
      <c r="E191" s="16"/>
    </row>
    <row r="192" spans="3:5" ht="16" x14ac:dyDescent="0.25">
      <c r="C192" s="20"/>
      <c r="E192" s="16"/>
    </row>
    <row r="193" spans="3:5" ht="16" x14ac:dyDescent="0.25">
      <c r="C193" s="20"/>
      <c r="E193" s="16"/>
    </row>
    <row r="194" spans="3:5" ht="16" x14ac:dyDescent="0.25">
      <c r="C194" s="20"/>
      <c r="E194" s="16"/>
    </row>
    <row r="195" spans="3:5" ht="16" x14ac:dyDescent="0.25">
      <c r="C195" s="20"/>
      <c r="E195" s="16"/>
    </row>
    <row r="196" spans="3:5" ht="16" x14ac:dyDescent="0.25">
      <c r="C196" s="20"/>
      <c r="E196" s="16"/>
    </row>
    <row r="197" spans="3:5" ht="16" x14ac:dyDescent="0.25">
      <c r="C197" s="20"/>
      <c r="E197" s="16"/>
    </row>
    <row r="198" spans="3:5" ht="16" x14ac:dyDescent="0.25">
      <c r="C198" s="20"/>
      <c r="E198" s="16"/>
    </row>
    <row r="199" spans="3:5" ht="16" x14ac:dyDescent="0.25">
      <c r="C199" s="20"/>
      <c r="E199" s="16"/>
    </row>
    <row r="200" spans="3:5" ht="16" x14ac:dyDescent="0.25">
      <c r="C200" s="20"/>
      <c r="E200" s="16"/>
    </row>
    <row r="201" spans="3:5" ht="16" x14ac:dyDescent="0.25">
      <c r="C201" s="20"/>
      <c r="E201" s="16"/>
    </row>
    <row r="202" spans="3:5" ht="16" x14ac:dyDescent="0.25">
      <c r="C202" s="20"/>
      <c r="E202" s="16"/>
    </row>
    <row r="203" spans="3:5" ht="16" x14ac:dyDescent="0.25">
      <c r="C203" s="20"/>
      <c r="E203" s="16"/>
    </row>
    <row r="204" spans="3:5" ht="16" x14ac:dyDescent="0.25">
      <c r="C204" s="20"/>
      <c r="E204" s="16"/>
    </row>
    <row r="205" spans="3:5" ht="16" x14ac:dyDescent="0.25">
      <c r="C205" s="20"/>
      <c r="E205" s="16"/>
    </row>
    <row r="206" spans="3:5" ht="16" x14ac:dyDescent="0.25">
      <c r="C206" s="20"/>
      <c r="E206" s="16"/>
    </row>
    <row r="207" spans="3:5" ht="16" x14ac:dyDescent="0.25">
      <c r="C207" s="20"/>
      <c r="E207" s="16"/>
    </row>
    <row r="208" spans="3:5" ht="16" x14ac:dyDescent="0.25">
      <c r="C208" s="20"/>
      <c r="E208" s="16"/>
    </row>
    <row r="209" spans="3:5" ht="16" x14ac:dyDescent="0.25">
      <c r="C209" s="20"/>
      <c r="E209" s="16"/>
    </row>
    <row r="210" spans="3:5" ht="16" x14ac:dyDescent="0.25">
      <c r="C210" s="20"/>
      <c r="E210" s="16"/>
    </row>
    <row r="211" spans="3:5" ht="16" x14ac:dyDescent="0.25">
      <c r="C211" s="20"/>
      <c r="E211" s="16"/>
    </row>
    <row r="212" spans="3:5" ht="16" x14ac:dyDescent="0.25">
      <c r="C212" s="20"/>
      <c r="E212" s="16"/>
    </row>
    <row r="213" spans="3:5" ht="16" x14ac:dyDescent="0.25">
      <c r="C213" s="20"/>
      <c r="E213" s="16"/>
    </row>
    <row r="214" spans="3:5" ht="16" x14ac:dyDescent="0.25">
      <c r="C214" s="20"/>
      <c r="E214" s="16"/>
    </row>
    <row r="215" spans="3:5" ht="16" x14ac:dyDescent="0.25">
      <c r="C215" s="20"/>
      <c r="E215" s="16"/>
    </row>
    <row r="216" spans="3:5" ht="16" x14ac:dyDescent="0.25">
      <c r="C216" s="20"/>
      <c r="E216" s="16"/>
    </row>
    <row r="217" spans="3:5" ht="16" x14ac:dyDescent="0.25">
      <c r="C217" s="20"/>
      <c r="E217" s="16"/>
    </row>
    <row r="218" spans="3:5" ht="16" x14ac:dyDescent="0.25">
      <c r="C218" s="20"/>
      <c r="E218" s="16"/>
    </row>
    <row r="219" spans="3:5" ht="16" x14ac:dyDescent="0.25">
      <c r="C219" s="20"/>
      <c r="E219" s="16"/>
    </row>
    <row r="220" spans="3:5" ht="16" x14ac:dyDescent="0.25">
      <c r="C220" s="20"/>
      <c r="E220" s="16"/>
    </row>
    <row r="221" spans="3:5" ht="16" x14ac:dyDescent="0.25">
      <c r="C221" s="20"/>
      <c r="E221" s="16"/>
    </row>
    <row r="222" spans="3:5" ht="16" x14ac:dyDescent="0.25">
      <c r="C222" s="20"/>
      <c r="E222" s="16"/>
    </row>
    <row r="223" spans="3:5" ht="16" x14ac:dyDescent="0.25">
      <c r="C223" s="20"/>
      <c r="E223" s="16"/>
    </row>
    <row r="224" spans="3:5" ht="16" x14ac:dyDescent="0.25">
      <c r="C224" s="20"/>
      <c r="E224" s="16"/>
    </row>
    <row r="225" spans="3:5" ht="16" x14ac:dyDescent="0.25">
      <c r="C225" s="20"/>
      <c r="E225" s="16"/>
    </row>
    <row r="226" spans="3:5" ht="16" x14ac:dyDescent="0.25">
      <c r="C226" s="20"/>
      <c r="E226" s="16"/>
    </row>
    <row r="227" spans="3:5" ht="16" x14ac:dyDescent="0.25">
      <c r="C227" s="20"/>
      <c r="E227" s="16"/>
    </row>
    <row r="228" spans="3:5" ht="16" x14ac:dyDescent="0.25">
      <c r="C228" s="20"/>
      <c r="E228" s="16"/>
    </row>
    <row r="229" spans="3:5" ht="16" x14ac:dyDescent="0.25">
      <c r="C229" s="20"/>
      <c r="E229" s="16"/>
    </row>
    <row r="230" spans="3:5" ht="16" x14ac:dyDescent="0.25">
      <c r="C230" s="20"/>
      <c r="E230" s="16"/>
    </row>
    <row r="231" spans="3:5" ht="16" x14ac:dyDescent="0.25">
      <c r="C231" s="20"/>
      <c r="E231" s="16"/>
    </row>
    <row r="232" spans="3:5" ht="16" x14ac:dyDescent="0.25">
      <c r="C232" s="20"/>
      <c r="E232" s="16"/>
    </row>
    <row r="233" spans="3:5" ht="16" x14ac:dyDescent="0.25">
      <c r="C233" s="20"/>
      <c r="E233" s="16"/>
    </row>
    <row r="234" spans="3:5" ht="16" x14ac:dyDescent="0.25">
      <c r="C234" s="20"/>
      <c r="E234" s="16"/>
    </row>
    <row r="235" spans="3:5" ht="16" x14ac:dyDescent="0.25">
      <c r="C235" s="20"/>
      <c r="E235" s="16"/>
    </row>
    <row r="236" spans="3:5" ht="16" x14ac:dyDescent="0.25">
      <c r="C236" s="20"/>
      <c r="E236" s="16"/>
    </row>
    <row r="237" spans="3:5" ht="16" x14ac:dyDescent="0.25">
      <c r="C237" s="20"/>
      <c r="E237" s="16"/>
    </row>
    <row r="238" spans="3:5" ht="16" x14ac:dyDescent="0.25">
      <c r="C238" s="20"/>
      <c r="E238" s="16"/>
    </row>
    <row r="239" spans="3:5" ht="16" x14ac:dyDescent="0.25">
      <c r="C239" s="20"/>
      <c r="E239" s="16"/>
    </row>
    <row r="240" spans="3:5" ht="16" x14ac:dyDescent="0.25">
      <c r="C240" s="20"/>
      <c r="E240" s="16"/>
    </row>
    <row r="241" spans="3:5" ht="16" x14ac:dyDescent="0.25">
      <c r="C241" s="20"/>
      <c r="E241" s="16"/>
    </row>
    <row r="242" spans="3:5" ht="16" x14ac:dyDescent="0.25">
      <c r="C242" s="20"/>
      <c r="E242" s="16"/>
    </row>
    <row r="243" spans="3:5" ht="16" x14ac:dyDescent="0.25">
      <c r="C243" s="20"/>
      <c r="E243" s="16"/>
    </row>
    <row r="244" spans="3:5" ht="16" x14ac:dyDescent="0.25">
      <c r="C244" s="20"/>
      <c r="E244" s="16"/>
    </row>
    <row r="245" spans="3:5" ht="16" x14ac:dyDescent="0.25">
      <c r="C245" s="20"/>
      <c r="E245" s="16"/>
    </row>
    <row r="246" spans="3:5" ht="16" x14ac:dyDescent="0.25">
      <c r="C246" s="20"/>
      <c r="E246" s="16"/>
    </row>
    <row r="247" spans="3:5" ht="16" x14ac:dyDescent="0.25">
      <c r="C247" s="20"/>
      <c r="E247" s="16"/>
    </row>
    <row r="248" spans="3:5" ht="16" x14ac:dyDescent="0.25">
      <c r="C248" s="20"/>
      <c r="E248" s="16"/>
    </row>
    <row r="249" spans="3:5" ht="16" x14ac:dyDescent="0.25">
      <c r="C249" s="20"/>
      <c r="E249" s="16"/>
    </row>
    <row r="250" spans="3:5" ht="16" x14ac:dyDescent="0.25">
      <c r="C250" s="20"/>
      <c r="E250" s="16"/>
    </row>
    <row r="251" spans="3:5" ht="16" x14ac:dyDescent="0.25">
      <c r="C251" s="20"/>
      <c r="E251" s="16"/>
    </row>
    <row r="252" spans="3:5" ht="16" x14ac:dyDescent="0.25">
      <c r="C252" s="20"/>
      <c r="E252" s="16"/>
    </row>
    <row r="253" spans="3:5" ht="16" x14ac:dyDescent="0.25">
      <c r="C253" s="20"/>
      <c r="E253" s="16"/>
    </row>
    <row r="254" spans="3:5" ht="16" x14ac:dyDescent="0.25">
      <c r="C254" s="20"/>
      <c r="E254" s="16"/>
    </row>
    <row r="255" spans="3:5" ht="16" x14ac:dyDescent="0.25">
      <c r="C255" s="20"/>
      <c r="E255" s="16"/>
    </row>
    <row r="256" spans="3:5" ht="16" x14ac:dyDescent="0.25">
      <c r="C256" s="20"/>
      <c r="E256" s="16"/>
    </row>
    <row r="257" spans="3:5" ht="16" x14ac:dyDescent="0.25">
      <c r="C257" s="20"/>
      <c r="E257" s="16"/>
    </row>
    <row r="258" spans="3:5" ht="16" x14ac:dyDescent="0.25">
      <c r="C258" s="20"/>
      <c r="E258" s="16"/>
    </row>
    <row r="259" spans="3:5" ht="16" x14ac:dyDescent="0.25">
      <c r="C259" s="20"/>
      <c r="E259" s="16"/>
    </row>
    <row r="260" spans="3:5" ht="16" x14ac:dyDescent="0.25">
      <c r="C260" s="20"/>
      <c r="E260" s="16"/>
    </row>
    <row r="261" spans="3:5" ht="16" x14ac:dyDescent="0.25">
      <c r="C261" s="20"/>
      <c r="E261" s="16"/>
    </row>
    <row r="262" spans="3:5" ht="16" x14ac:dyDescent="0.25">
      <c r="C262" s="20"/>
      <c r="E262" s="16"/>
    </row>
    <row r="263" spans="3:5" ht="16" x14ac:dyDescent="0.25">
      <c r="C263" s="20"/>
      <c r="E263" s="16"/>
    </row>
    <row r="264" spans="3:5" ht="16" x14ac:dyDescent="0.25">
      <c r="C264" s="20"/>
      <c r="E264" s="16"/>
    </row>
    <row r="265" spans="3:5" ht="16" x14ac:dyDescent="0.25">
      <c r="C265" s="20"/>
      <c r="E265" s="16"/>
    </row>
    <row r="266" spans="3:5" ht="16" x14ac:dyDescent="0.25">
      <c r="C266" s="20"/>
      <c r="E266" s="16"/>
    </row>
    <row r="267" spans="3:5" ht="16" x14ac:dyDescent="0.25">
      <c r="C267" s="20"/>
      <c r="E267" s="16"/>
    </row>
    <row r="268" spans="3:5" ht="16" x14ac:dyDescent="0.25">
      <c r="C268" s="20"/>
      <c r="E268" s="16"/>
    </row>
    <row r="269" spans="3:5" ht="16" x14ac:dyDescent="0.25">
      <c r="C269" s="20"/>
      <c r="E269" s="16"/>
    </row>
    <row r="270" spans="3:5" ht="16" x14ac:dyDescent="0.25">
      <c r="C270" s="20"/>
      <c r="E270" s="16"/>
    </row>
    <row r="271" spans="3:5" ht="16" x14ac:dyDescent="0.25">
      <c r="C271" s="20"/>
      <c r="E271" s="16"/>
    </row>
    <row r="272" spans="3:5" ht="16" x14ac:dyDescent="0.25">
      <c r="C272" s="20"/>
      <c r="E272" s="16"/>
    </row>
    <row r="273" spans="3:5" ht="16" x14ac:dyDescent="0.25">
      <c r="C273" s="20"/>
      <c r="E273" s="16"/>
    </row>
    <row r="274" spans="3:5" ht="16" x14ac:dyDescent="0.25">
      <c r="C274" s="20"/>
      <c r="E274" s="16"/>
    </row>
    <row r="275" spans="3:5" ht="16" x14ac:dyDescent="0.25">
      <c r="C275" s="20"/>
      <c r="E275" s="16"/>
    </row>
    <row r="276" spans="3:5" ht="16" x14ac:dyDescent="0.25">
      <c r="C276" s="20"/>
      <c r="E276" s="16"/>
    </row>
    <row r="277" spans="3:5" ht="16" x14ac:dyDescent="0.25">
      <c r="C277" s="20"/>
      <c r="E277" s="16"/>
    </row>
    <row r="278" spans="3:5" ht="16" x14ac:dyDescent="0.25">
      <c r="C278" s="20"/>
      <c r="E278" s="16"/>
    </row>
    <row r="279" spans="3:5" ht="16" x14ac:dyDescent="0.25">
      <c r="C279" s="20"/>
      <c r="E279" s="16"/>
    </row>
    <row r="280" spans="3:5" ht="16" x14ac:dyDescent="0.25">
      <c r="C280" s="20"/>
      <c r="E280" s="16"/>
    </row>
    <row r="281" spans="3:5" ht="16" x14ac:dyDescent="0.25">
      <c r="C281" s="20"/>
      <c r="E281" s="16"/>
    </row>
    <row r="282" spans="3:5" ht="16" x14ac:dyDescent="0.25">
      <c r="C282" s="20"/>
      <c r="E282" s="16"/>
    </row>
    <row r="283" spans="3:5" ht="16" x14ac:dyDescent="0.25">
      <c r="C283" s="20"/>
      <c r="E283" s="16"/>
    </row>
    <row r="284" spans="3:5" ht="16" x14ac:dyDescent="0.25">
      <c r="C284" s="20"/>
      <c r="E284" s="16"/>
    </row>
    <row r="285" spans="3:5" ht="16" x14ac:dyDescent="0.25">
      <c r="C285" s="20"/>
      <c r="E285" s="16"/>
    </row>
    <row r="286" spans="3:5" ht="16" x14ac:dyDescent="0.25">
      <c r="C286" s="20"/>
      <c r="E286" s="16"/>
    </row>
    <row r="287" spans="3:5" ht="16" x14ac:dyDescent="0.25">
      <c r="C287" s="20"/>
      <c r="E287" s="16"/>
    </row>
    <row r="288" spans="3:5" ht="16" x14ac:dyDescent="0.25">
      <c r="C288" s="20"/>
      <c r="E288" s="16"/>
    </row>
    <row r="289" spans="3:5" ht="16" x14ac:dyDescent="0.25">
      <c r="C289" s="20"/>
      <c r="E289" s="16"/>
    </row>
    <row r="290" spans="3:5" ht="16" x14ac:dyDescent="0.25">
      <c r="C290" s="20"/>
      <c r="E290" s="16"/>
    </row>
    <row r="291" spans="3:5" ht="16" x14ac:dyDescent="0.25">
      <c r="C291" s="20"/>
      <c r="E291" s="16"/>
    </row>
    <row r="292" spans="3:5" ht="16" x14ac:dyDescent="0.25">
      <c r="C292" s="20"/>
      <c r="E292" s="16"/>
    </row>
    <row r="293" spans="3:5" ht="16" x14ac:dyDescent="0.25">
      <c r="C293" s="20"/>
      <c r="E293" s="16"/>
    </row>
    <row r="294" spans="3:5" ht="16" x14ac:dyDescent="0.25">
      <c r="C294" s="20"/>
      <c r="E294" s="16"/>
    </row>
    <row r="295" spans="3:5" ht="16" x14ac:dyDescent="0.25">
      <c r="C295" s="20"/>
      <c r="E295" s="16"/>
    </row>
    <row r="296" spans="3:5" ht="16" x14ac:dyDescent="0.25">
      <c r="C296" s="20"/>
      <c r="E296" s="16"/>
    </row>
    <row r="297" spans="3:5" ht="16" x14ac:dyDescent="0.25">
      <c r="C297" s="20"/>
      <c r="E297" s="16"/>
    </row>
    <row r="298" spans="3:5" ht="16" x14ac:dyDescent="0.25">
      <c r="C298" s="20"/>
      <c r="E298" s="16"/>
    </row>
    <row r="299" spans="3:5" ht="16" x14ac:dyDescent="0.25">
      <c r="C299" s="20"/>
      <c r="E299" s="16"/>
    </row>
    <row r="300" spans="3:5" ht="16" x14ac:dyDescent="0.25">
      <c r="C300" s="20"/>
      <c r="E300" s="16"/>
    </row>
    <row r="301" spans="3:5" ht="16" x14ac:dyDescent="0.25">
      <c r="C301" s="20"/>
      <c r="E301" s="16"/>
    </row>
    <row r="302" spans="3:5" ht="16" x14ac:dyDescent="0.25">
      <c r="C302" s="20"/>
      <c r="E302" s="16"/>
    </row>
    <row r="303" spans="3:5" ht="16" x14ac:dyDescent="0.25">
      <c r="C303" s="20"/>
      <c r="E303" s="16"/>
    </row>
    <row r="304" spans="3:5" ht="16" x14ac:dyDescent="0.25">
      <c r="C304" s="20"/>
      <c r="E304" s="16"/>
    </row>
    <row r="305" spans="3:5" ht="16" x14ac:dyDescent="0.25">
      <c r="C305" s="20"/>
      <c r="E305" s="16"/>
    </row>
    <row r="306" spans="3:5" ht="16" x14ac:dyDescent="0.25">
      <c r="C306" s="20"/>
      <c r="E306" s="16"/>
    </row>
    <row r="307" spans="3:5" ht="16" x14ac:dyDescent="0.25">
      <c r="C307" s="20"/>
      <c r="E307" s="16"/>
    </row>
    <row r="308" spans="3:5" ht="16" x14ac:dyDescent="0.25">
      <c r="C308" s="20"/>
      <c r="E308" s="16"/>
    </row>
    <row r="309" spans="3:5" ht="16" x14ac:dyDescent="0.25">
      <c r="C309" s="20"/>
      <c r="E309" s="16"/>
    </row>
    <row r="310" spans="3:5" ht="16" x14ac:dyDescent="0.25">
      <c r="C310" s="20"/>
      <c r="E310" s="16"/>
    </row>
    <row r="311" spans="3:5" ht="16" x14ac:dyDescent="0.25">
      <c r="C311" s="20"/>
      <c r="E311" s="16"/>
    </row>
    <row r="312" spans="3:5" ht="16" x14ac:dyDescent="0.25">
      <c r="C312" s="20"/>
      <c r="E312" s="16"/>
    </row>
    <row r="313" spans="3:5" ht="16" x14ac:dyDescent="0.25">
      <c r="C313" s="20"/>
      <c r="E313" s="16"/>
    </row>
    <row r="314" spans="3:5" ht="16" x14ac:dyDescent="0.25">
      <c r="C314" s="20"/>
      <c r="E314" s="16"/>
    </row>
    <row r="315" spans="3:5" ht="16" x14ac:dyDescent="0.25">
      <c r="C315" s="20"/>
      <c r="E315" s="16"/>
    </row>
    <row r="316" spans="3:5" ht="16" x14ac:dyDescent="0.25">
      <c r="C316" s="20"/>
      <c r="E316" s="16"/>
    </row>
    <row r="317" spans="3:5" ht="16" x14ac:dyDescent="0.25">
      <c r="C317" s="20"/>
      <c r="E317" s="16"/>
    </row>
    <row r="318" spans="3:5" ht="16" x14ac:dyDescent="0.25">
      <c r="C318" s="20"/>
      <c r="E318" s="16"/>
    </row>
    <row r="319" spans="3:5" ht="16" x14ac:dyDescent="0.25">
      <c r="C319" s="20"/>
      <c r="E319" s="16"/>
    </row>
    <row r="320" spans="3:5" ht="16" x14ac:dyDescent="0.25">
      <c r="C320" s="20"/>
      <c r="E320" s="16"/>
    </row>
    <row r="321" spans="3:5" ht="16" x14ac:dyDescent="0.25">
      <c r="C321" s="20"/>
      <c r="E321" s="16"/>
    </row>
    <row r="322" spans="3:5" ht="16" x14ac:dyDescent="0.25">
      <c r="C322" s="20"/>
      <c r="E322" s="16"/>
    </row>
    <row r="323" spans="3:5" ht="16" x14ac:dyDescent="0.25">
      <c r="C323" s="20"/>
      <c r="E323" s="16"/>
    </row>
    <row r="324" spans="3:5" ht="16" x14ac:dyDescent="0.25">
      <c r="C324" s="20"/>
      <c r="E324" s="16"/>
    </row>
    <row r="325" spans="3:5" ht="16" x14ac:dyDescent="0.25">
      <c r="C325" s="20"/>
      <c r="E325" s="16"/>
    </row>
    <row r="326" spans="3:5" ht="16" x14ac:dyDescent="0.25">
      <c r="C326" s="20"/>
      <c r="E326" s="16"/>
    </row>
    <row r="327" spans="3:5" ht="16" x14ac:dyDescent="0.25">
      <c r="C327" s="20"/>
      <c r="E327" s="16"/>
    </row>
    <row r="328" spans="3:5" ht="16" x14ac:dyDescent="0.25">
      <c r="C328" s="20"/>
      <c r="E328" s="16"/>
    </row>
    <row r="329" spans="3:5" ht="16" x14ac:dyDescent="0.25">
      <c r="C329" s="20"/>
      <c r="E329" s="16"/>
    </row>
    <row r="330" spans="3:5" ht="16" x14ac:dyDescent="0.25">
      <c r="C330" s="20"/>
      <c r="E330" s="16"/>
    </row>
    <row r="331" spans="3:5" ht="16" x14ac:dyDescent="0.25">
      <c r="C331" s="20"/>
      <c r="E331" s="16"/>
    </row>
    <row r="332" spans="3:5" ht="16" x14ac:dyDescent="0.25">
      <c r="C332" s="20"/>
      <c r="E332" s="16"/>
    </row>
    <row r="333" spans="3:5" ht="16" x14ac:dyDescent="0.25">
      <c r="C333" s="20"/>
      <c r="E333" s="16"/>
    </row>
    <row r="334" spans="3:5" ht="16" x14ac:dyDescent="0.25">
      <c r="C334" s="20"/>
      <c r="E334" s="16"/>
    </row>
    <row r="335" spans="3:5" ht="16" x14ac:dyDescent="0.25">
      <c r="C335" s="20"/>
      <c r="E335" s="16"/>
    </row>
    <row r="336" spans="3:5" ht="16" x14ac:dyDescent="0.25">
      <c r="C336" s="20"/>
      <c r="E336" s="16"/>
    </row>
    <row r="337" spans="3:5" ht="16" x14ac:dyDescent="0.25">
      <c r="C337" s="20"/>
      <c r="E337" s="16"/>
    </row>
    <row r="338" spans="3:5" ht="16" x14ac:dyDescent="0.25">
      <c r="C338" s="20"/>
      <c r="E338" s="16"/>
    </row>
    <row r="339" spans="3:5" ht="16" x14ac:dyDescent="0.25">
      <c r="C339" s="20"/>
      <c r="E339" s="16"/>
    </row>
    <row r="340" spans="3:5" ht="16" x14ac:dyDescent="0.25">
      <c r="C340" s="20"/>
      <c r="E340" s="16"/>
    </row>
    <row r="341" spans="3:5" ht="16" x14ac:dyDescent="0.25">
      <c r="C341" s="20"/>
      <c r="E341" s="16"/>
    </row>
    <row r="342" spans="3:5" ht="16" x14ac:dyDescent="0.25">
      <c r="C342" s="20"/>
      <c r="E342" s="16"/>
    </row>
    <row r="343" spans="3:5" ht="16" x14ac:dyDescent="0.25">
      <c r="C343" s="20"/>
      <c r="E343" s="16"/>
    </row>
    <row r="344" spans="3:5" ht="16" x14ac:dyDescent="0.25">
      <c r="C344" s="20"/>
      <c r="E344" s="16"/>
    </row>
    <row r="345" spans="3:5" ht="16" x14ac:dyDescent="0.25">
      <c r="C345" s="20"/>
      <c r="E345" s="16"/>
    </row>
    <row r="346" spans="3:5" ht="16" x14ac:dyDescent="0.25">
      <c r="C346" s="20"/>
      <c r="E346" s="16"/>
    </row>
    <row r="347" spans="3:5" ht="16" x14ac:dyDescent="0.25">
      <c r="C347" s="20"/>
      <c r="E347" s="16"/>
    </row>
    <row r="348" spans="3:5" ht="16" x14ac:dyDescent="0.25">
      <c r="C348" s="20"/>
      <c r="E348" s="16"/>
    </row>
    <row r="349" spans="3:5" ht="16" x14ac:dyDescent="0.25">
      <c r="C349" s="20"/>
      <c r="E349" s="16"/>
    </row>
    <row r="350" spans="3:5" ht="16" x14ac:dyDescent="0.25">
      <c r="C350" s="20"/>
      <c r="E350" s="16"/>
    </row>
    <row r="351" spans="3:5" ht="16" x14ac:dyDescent="0.25">
      <c r="C351" s="20"/>
      <c r="E351" s="16"/>
    </row>
    <row r="352" spans="3:5" ht="16" x14ac:dyDescent="0.25">
      <c r="C352" s="20"/>
      <c r="E352" s="16"/>
    </row>
    <row r="353" spans="3:5" ht="16" x14ac:dyDescent="0.25">
      <c r="C353" s="20"/>
      <c r="E353" s="16"/>
    </row>
    <row r="354" spans="3:5" ht="16" x14ac:dyDescent="0.25">
      <c r="C354" s="20"/>
      <c r="E354" s="16"/>
    </row>
    <row r="355" spans="3:5" ht="16" x14ac:dyDescent="0.25">
      <c r="C355" s="20"/>
      <c r="E355" s="16"/>
    </row>
    <row r="356" spans="3:5" ht="16" x14ac:dyDescent="0.25">
      <c r="C356" s="20"/>
      <c r="E356" s="16"/>
    </row>
    <row r="357" spans="3:5" ht="16" x14ac:dyDescent="0.25">
      <c r="C357" s="20"/>
      <c r="E357" s="16"/>
    </row>
    <row r="358" spans="3:5" ht="16" x14ac:dyDescent="0.25">
      <c r="C358" s="20"/>
      <c r="E358" s="16"/>
    </row>
    <row r="359" spans="3:5" ht="16" x14ac:dyDescent="0.25">
      <c r="C359" s="20"/>
      <c r="E359" s="16"/>
    </row>
    <row r="360" spans="3:5" ht="16" x14ac:dyDescent="0.25">
      <c r="C360" s="20"/>
      <c r="E360" s="16"/>
    </row>
    <row r="361" spans="3:5" ht="16" x14ac:dyDescent="0.25">
      <c r="C361" s="20"/>
      <c r="E361" s="16"/>
    </row>
    <row r="362" spans="3:5" ht="16" x14ac:dyDescent="0.25">
      <c r="C362" s="20"/>
      <c r="E362" s="16"/>
    </row>
    <row r="363" spans="3:5" ht="16" x14ac:dyDescent="0.25">
      <c r="C363" s="20"/>
      <c r="E363" s="16"/>
    </row>
    <row r="364" spans="3:5" ht="16" x14ac:dyDescent="0.25">
      <c r="C364" s="20"/>
      <c r="E364" s="16"/>
    </row>
    <row r="365" spans="3:5" ht="16" x14ac:dyDescent="0.25">
      <c r="C365" s="20"/>
      <c r="E365" s="16"/>
    </row>
    <row r="366" spans="3:5" ht="16" x14ac:dyDescent="0.25">
      <c r="C366" s="20"/>
      <c r="E366" s="16"/>
    </row>
    <row r="367" spans="3:5" ht="16" x14ac:dyDescent="0.25">
      <c r="C367" s="20"/>
      <c r="E367" s="16"/>
    </row>
    <row r="368" spans="3:5" ht="16" x14ac:dyDescent="0.25">
      <c r="C368" s="20"/>
      <c r="E368" s="16"/>
    </row>
    <row r="369" spans="3:5" ht="16" x14ac:dyDescent="0.25">
      <c r="C369" s="20"/>
      <c r="E369" s="16"/>
    </row>
    <row r="370" spans="3:5" ht="16" x14ac:dyDescent="0.25">
      <c r="C370" s="20"/>
      <c r="E370" s="16"/>
    </row>
    <row r="371" spans="3:5" ht="16" x14ac:dyDescent="0.25">
      <c r="C371" s="20"/>
      <c r="E371" s="16"/>
    </row>
    <row r="372" spans="3:5" ht="16" x14ac:dyDescent="0.25">
      <c r="C372" s="20"/>
      <c r="E372" s="16"/>
    </row>
    <row r="373" spans="3:5" ht="16" x14ac:dyDescent="0.25">
      <c r="C373" s="20"/>
      <c r="E373" s="16"/>
    </row>
    <row r="374" spans="3:5" ht="16" x14ac:dyDescent="0.25">
      <c r="C374" s="20"/>
      <c r="E374" s="16"/>
    </row>
    <row r="375" spans="3:5" ht="16" x14ac:dyDescent="0.25">
      <c r="C375" s="20"/>
      <c r="E375" s="16"/>
    </row>
    <row r="376" spans="3:5" ht="16" x14ac:dyDescent="0.25">
      <c r="C376" s="20"/>
      <c r="E376" s="16"/>
    </row>
    <row r="377" spans="3:5" ht="16" x14ac:dyDescent="0.25">
      <c r="C377" s="20"/>
      <c r="E377" s="16"/>
    </row>
    <row r="378" spans="3:5" ht="16" x14ac:dyDescent="0.25">
      <c r="C378" s="20"/>
      <c r="E378" s="16"/>
    </row>
    <row r="379" spans="3:5" ht="16" x14ac:dyDescent="0.25">
      <c r="C379" s="20"/>
      <c r="E379" s="16"/>
    </row>
    <row r="380" spans="3:5" ht="16" x14ac:dyDescent="0.25">
      <c r="C380" s="20"/>
      <c r="E380" s="16"/>
    </row>
    <row r="381" spans="3:5" ht="16" x14ac:dyDescent="0.25">
      <c r="C381" s="20"/>
      <c r="E381" s="16"/>
    </row>
    <row r="382" spans="3:5" ht="16" x14ac:dyDescent="0.25">
      <c r="C382" s="20"/>
      <c r="E382" s="16"/>
    </row>
    <row r="383" spans="3:5" ht="16" x14ac:dyDescent="0.25">
      <c r="C383" s="20"/>
      <c r="E383" s="16"/>
    </row>
    <row r="384" spans="3:5" ht="16" x14ac:dyDescent="0.25">
      <c r="C384" s="20"/>
      <c r="E384" s="16"/>
    </row>
    <row r="385" spans="3:5" ht="16" x14ac:dyDescent="0.25">
      <c r="C385" s="20"/>
      <c r="E385" s="16"/>
    </row>
    <row r="386" spans="3:5" ht="16" x14ac:dyDescent="0.25">
      <c r="C386" s="20"/>
      <c r="E386" s="16"/>
    </row>
    <row r="387" spans="3:5" ht="16" x14ac:dyDescent="0.25">
      <c r="C387" s="20"/>
      <c r="E387" s="16"/>
    </row>
    <row r="388" spans="3:5" ht="16" x14ac:dyDescent="0.25">
      <c r="C388" s="20"/>
      <c r="E388" s="16"/>
    </row>
    <row r="389" spans="3:5" ht="16" x14ac:dyDescent="0.25">
      <c r="C389" s="20"/>
      <c r="E389" s="16"/>
    </row>
    <row r="390" spans="3:5" ht="16" x14ac:dyDescent="0.25">
      <c r="C390" s="20"/>
      <c r="E390" s="16"/>
    </row>
    <row r="391" spans="3:5" ht="16" x14ac:dyDescent="0.25">
      <c r="C391" s="20"/>
      <c r="E391" s="16"/>
    </row>
    <row r="392" spans="3:5" ht="16" x14ac:dyDescent="0.25">
      <c r="C392" s="20"/>
      <c r="E392" s="16"/>
    </row>
    <row r="393" spans="3:5" ht="16" x14ac:dyDescent="0.25">
      <c r="C393" s="20"/>
      <c r="E393" s="16"/>
    </row>
    <row r="394" spans="3:5" ht="16" x14ac:dyDescent="0.25">
      <c r="C394" s="20"/>
      <c r="E394" s="16"/>
    </row>
    <row r="395" spans="3:5" ht="16" x14ac:dyDescent="0.25">
      <c r="C395" s="20"/>
      <c r="E395" s="16"/>
    </row>
    <row r="396" spans="3:5" ht="16" x14ac:dyDescent="0.25">
      <c r="C396" s="20"/>
      <c r="E396" s="16"/>
    </row>
    <row r="397" spans="3:5" ht="16" x14ac:dyDescent="0.25">
      <c r="C397" s="20"/>
      <c r="E397" s="16"/>
    </row>
    <row r="398" spans="3:5" ht="16" x14ac:dyDescent="0.25">
      <c r="C398" s="20"/>
      <c r="E398" s="16"/>
    </row>
    <row r="399" spans="3:5" ht="16" x14ac:dyDescent="0.25">
      <c r="C399" s="20"/>
      <c r="E399" s="16"/>
    </row>
    <row r="400" spans="3:5" ht="16" x14ac:dyDescent="0.25">
      <c r="C400" s="20"/>
      <c r="E400" s="16"/>
    </row>
    <row r="401" spans="3:5" ht="16" x14ac:dyDescent="0.25">
      <c r="C401" s="20"/>
      <c r="E401" s="16"/>
    </row>
    <row r="402" spans="3:5" ht="16" x14ac:dyDescent="0.25">
      <c r="C402" s="20"/>
      <c r="E402" s="16"/>
    </row>
    <row r="403" spans="3:5" ht="16" x14ac:dyDescent="0.25">
      <c r="C403" s="20"/>
      <c r="E403" s="16"/>
    </row>
    <row r="404" spans="3:5" ht="16" x14ac:dyDescent="0.25">
      <c r="C404" s="20"/>
      <c r="E404" s="16"/>
    </row>
    <row r="405" spans="3:5" ht="16" x14ac:dyDescent="0.25">
      <c r="C405" s="20"/>
      <c r="E405" s="16"/>
    </row>
    <row r="406" spans="3:5" ht="16" x14ac:dyDescent="0.25">
      <c r="C406" s="20"/>
      <c r="E406" s="16"/>
    </row>
    <row r="407" spans="3:5" ht="16" x14ac:dyDescent="0.25">
      <c r="C407" s="20"/>
      <c r="E407" s="16"/>
    </row>
    <row r="408" spans="3:5" ht="16" x14ac:dyDescent="0.25">
      <c r="C408" s="20"/>
      <c r="E408" s="16"/>
    </row>
    <row r="409" spans="3:5" ht="16" x14ac:dyDescent="0.25">
      <c r="C409" s="20"/>
      <c r="E409" s="16"/>
    </row>
    <row r="410" spans="3:5" ht="16" x14ac:dyDescent="0.25">
      <c r="C410" s="20"/>
      <c r="E410" s="16"/>
    </row>
    <row r="411" spans="3:5" ht="16" x14ac:dyDescent="0.25">
      <c r="C411" s="20"/>
      <c r="E411" s="16"/>
    </row>
    <row r="412" spans="3:5" ht="16" x14ac:dyDescent="0.25">
      <c r="C412" s="20"/>
      <c r="E412" s="16"/>
    </row>
    <row r="413" spans="3:5" ht="16" x14ac:dyDescent="0.25">
      <c r="C413" s="20"/>
      <c r="E413" s="16"/>
    </row>
    <row r="414" spans="3:5" ht="16" x14ac:dyDescent="0.25">
      <c r="C414" s="20"/>
      <c r="E414" s="16"/>
    </row>
    <row r="415" spans="3:5" ht="16" x14ac:dyDescent="0.25">
      <c r="C415" s="20"/>
      <c r="E415" s="16"/>
    </row>
    <row r="416" spans="3:5" ht="16" x14ac:dyDescent="0.25">
      <c r="C416" s="20"/>
      <c r="E416" s="16"/>
    </row>
    <row r="417" spans="3:5" ht="16" x14ac:dyDescent="0.25">
      <c r="C417" s="20"/>
      <c r="E417" s="16"/>
    </row>
    <row r="418" spans="3:5" ht="16" x14ac:dyDescent="0.25">
      <c r="C418" s="20"/>
      <c r="E418" s="16"/>
    </row>
    <row r="419" spans="3:5" ht="16" x14ac:dyDescent="0.25">
      <c r="C419" s="20"/>
      <c r="E419" s="16"/>
    </row>
    <row r="420" spans="3:5" ht="16" x14ac:dyDescent="0.25">
      <c r="C420" s="20"/>
      <c r="E420" s="16"/>
    </row>
    <row r="421" spans="3:5" ht="16" x14ac:dyDescent="0.25">
      <c r="C421" s="20"/>
      <c r="E421" s="16"/>
    </row>
    <row r="422" spans="3:5" ht="16" x14ac:dyDescent="0.25">
      <c r="C422" s="20"/>
      <c r="E422" s="16"/>
    </row>
    <row r="423" spans="3:5" ht="16" x14ac:dyDescent="0.25">
      <c r="C423" s="20"/>
      <c r="E423" s="16"/>
    </row>
    <row r="424" spans="3:5" ht="16" x14ac:dyDescent="0.25">
      <c r="C424" s="20"/>
      <c r="E424" s="16"/>
    </row>
    <row r="425" spans="3:5" ht="16" x14ac:dyDescent="0.25">
      <c r="C425" s="20"/>
      <c r="E425" s="16"/>
    </row>
    <row r="426" spans="3:5" ht="16" x14ac:dyDescent="0.25">
      <c r="C426" s="20"/>
      <c r="E426" s="16"/>
    </row>
    <row r="427" spans="3:5" ht="16" x14ac:dyDescent="0.25">
      <c r="C427" s="20"/>
      <c r="E427" s="16"/>
    </row>
    <row r="428" spans="3:5" ht="16" x14ac:dyDescent="0.25">
      <c r="C428" s="20"/>
      <c r="E428" s="16"/>
    </row>
    <row r="429" spans="3:5" ht="16" x14ac:dyDescent="0.25">
      <c r="C429" s="20"/>
      <c r="E429" s="16"/>
    </row>
    <row r="430" spans="3:5" ht="16" x14ac:dyDescent="0.25">
      <c r="C430" s="20"/>
      <c r="E430" s="16"/>
    </row>
    <row r="431" spans="3:5" ht="16" x14ac:dyDescent="0.25">
      <c r="C431" s="20"/>
      <c r="E431" s="16"/>
    </row>
    <row r="432" spans="3:5" ht="16" x14ac:dyDescent="0.25">
      <c r="C432" s="20"/>
      <c r="E432" s="16"/>
    </row>
    <row r="433" spans="3:5" ht="16" x14ac:dyDescent="0.25">
      <c r="C433" s="20"/>
      <c r="E433" s="16"/>
    </row>
    <row r="434" spans="3:5" ht="16" x14ac:dyDescent="0.25">
      <c r="C434" s="20"/>
      <c r="E434" s="16"/>
    </row>
    <row r="435" spans="3:5" ht="16" x14ac:dyDescent="0.25">
      <c r="C435" s="20"/>
      <c r="E435" s="16"/>
    </row>
    <row r="436" spans="3:5" ht="16" x14ac:dyDescent="0.25">
      <c r="C436" s="20"/>
      <c r="E436" s="16"/>
    </row>
    <row r="437" spans="3:5" ht="16" x14ac:dyDescent="0.25">
      <c r="C437" s="20"/>
      <c r="E437" s="16"/>
    </row>
    <row r="438" spans="3:5" ht="16" x14ac:dyDescent="0.25">
      <c r="C438" s="20"/>
      <c r="E438" s="16"/>
    </row>
    <row r="439" spans="3:5" ht="16" x14ac:dyDescent="0.25">
      <c r="C439" s="20"/>
      <c r="E439" s="16"/>
    </row>
    <row r="440" spans="3:5" ht="16" x14ac:dyDescent="0.25">
      <c r="C440" s="20"/>
      <c r="E440" s="16"/>
    </row>
    <row r="441" spans="3:5" ht="16" x14ac:dyDescent="0.25">
      <c r="C441" s="20"/>
      <c r="E441" s="16"/>
    </row>
    <row r="442" spans="3:5" ht="16" x14ac:dyDescent="0.25">
      <c r="C442" s="20"/>
      <c r="E442" s="16"/>
    </row>
    <row r="443" spans="3:5" ht="16" x14ac:dyDescent="0.25">
      <c r="C443" s="20"/>
      <c r="E443" s="16"/>
    </row>
    <row r="444" spans="3:5" ht="16" x14ac:dyDescent="0.25">
      <c r="C444" s="20"/>
      <c r="E444" s="16"/>
    </row>
    <row r="445" spans="3:5" ht="16" x14ac:dyDescent="0.25">
      <c r="C445" s="20"/>
      <c r="E445" s="16"/>
    </row>
    <row r="446" spans="3:5" ht="16" x14ac:dyDescent="0.25">
      <c r="C446" s="20"/>
      <c r="E446" s="16"/>
    </row>
    <row r="447" spans="3:5" ht="16" x14ac:dyDescent="0.25">
      <c r="C447" s="20"/>
      <c r="E447" s="16"/>
    </row>
    <row r="448" spans="3:5" ht="16" x14ac:dyDescent="0.25">
      <c r="C448" s="20"/>
      <c r="E448" s="16"/>
    </row>
    <row r="449" spans="3:5" ht="16" x14ac:dyDescent="0.25">
      <c r="C449" s="20"/>
      <c r="E449" s="16"/>
    </row>
    <row r="450" spans="3:5" ht="16" x14ac:dyDescent="0.25">
      <c r="C450" s="20"/>
      <c r="E450" s="16"/>
    </row>
    <row r="451" spans="3:5" ht="16" x14ac:dyDescent="0.25">
      <c r="C451" s="20"/>
      <c r="E451" s="16"/>
    </row>
    <row r="452" spans="3:5" ht="16" x14ac:dyDescent="0.25">
      <c r="C452" s="20"/>
      <c r="E452" s="16"/>
    </row>
    <row r="453" spans="3:5" ht="16" x14ac:dyDescent="0.25">
      <c r="C453" s="20"/>
      <c r="E453" s="16"/>
    </row>
    <row r="454" spans="3:5" ht="16" x14ac:dyDescent="0.25">
      <c r="C454" s="20"/>
      <c r="E454" s="16"/>
    </row>
    <row r="455" spans="3:5" ht="16" x14ac:dyDescent="0.25">
      <c r="C455" s="20"/>
      <c r="E455" s="16"/>
    </row>
    <row r="456" spans="3:5" ht="16" x14ac:dyDescent="0.25">
      <c r="C456" s="20"/>
      <c r="E456" s="16"/>
    </row>
    <row r="457" spans="3:5" ht="16" x14ac:dyDescent="0.25">
      <c r="C457" s="20"/>
      <c r="E457" s="16"/>
    </row>
    <row r="458" spans="3:5" ht="16" x14ac:dyDescent="0.25">
      <c r="C458" s="20"/>
      <c r="E458" s="16"/>
    </row>
    <row r="459" spans="3:5" ht="16" x14ac:dyDescent="0.25">
      <c r="C459" s="20"/>
      <c r="E459" s="16"/>
    </row>
    <row r="460" spans="3:5" ht="16" x14ac:dyDescent="0.25">
      <c r="C460" s="20"/>
      <c r="E460" s="16"/>
    </row>
    <row r="461" spans="3:5" ht="16" x14ac:dyDescent="0.25">
      <c r="C461" s="20"/>
      <c r="E461" s="16"/>
    </row>
    <row r="462" spans="3:5" ht="16" x14ac:dyDescent="0.25">
      <c r="C462" s="20"/>
      <c r="E462" s="16"/>
    </row>
    <row r="463" spans="3:5" ht="16" x14ac:dyDescent="0.25">
      <c r="C463" s="20"/>
      <c r="E463" s="16"/>
    </row>
    <row r="464" spans="3:5" ht="16" x14ac:dyDescent="0.25">
      <c r="C464" s="20"/>
      <c r="E464" s="16"/>
    </row>
    <row r="465" spans="3:5" ht="16" x14ac:dyDescent="0.25">
      <c r="C465" s="20"/>
      <c r="E465" s="16"/>
    </row>
    <row r="466" spans="3:5" ht="16" x14ac:dyDescent="0.25">
      <c r="C466" s="20"/>
      <c r="E466" s="16"/>
    </row>
    <row r="467" spans="3:5" ht="16" x14ac:dyDescent="0.25">
      <c r="C467" s="20"/>
      <c r="E467" s="16"/>
    </row>
    <row r="468" spans="3:5" ht="16" x14ac:dyDescent="0.25">
      <c r="C468" s="20"/>
      <c r="E468" s="16"/>
    </row>
    <row r="469" spans="3:5" ht="16" x14ac:dyDescent="0.25">
      <c r="C469" s="20"/>
      <c r="E469" s="16"/>
    </row>
    <row r="470" spans="3:5" ht="16" x14ac:dyDescent="0.25">
      <c r="C470" s="20"/>
      <c r="E470" s="16"/>
    </row>
    <row r="471" spans="3:5" ht="16" x14ac:dyDescent="0.25">
      <c r="C471" s="20"/>
      <c r="E471" s="16"/>
    </row>
    <row r="472" spans="3:5" ht="16" x14ac:dyDescent="0.25">
      <c r="C472" s="20"/>
      <c r="E472" s="16"/>
    </row>
    <row r="473" spans="3:5" ht="16" x14ac:dyDescent="0.25">
      <c r="C473" s="20"/>
      <c r="E473" s="16"/>
    </row>
    <row r="474" spans="3:5" ht="16" x14ac:dyDescent="0.25">
      <c r="C474" s="20"/>
      <c r="E474" s="16"/>
    </row>
    <row r="475" spans="3:5" ht="16" x14ac:dyDescent="0.25">
      <c r="C475" s="20"/>
      <c r="E475" s="16"/>
    </row>
    <row r="476" spans="3:5" ht="16" x14ac:dyDescent="0.25">
      <c r="C476" s="20"/>
      <c r="E476" s="16"/>
    </row>
    <row r="477" spans="3:5" ht="16" x14ac:dyDescent="0.25">
      <c r="C477" s="20"/>
      <c r="E477" s="16"/>
    </row>
    <row r="478" spans="3:5" ht="16" x14ac:dyDescent="0.25">
      <c r="C478" s="20"/>
      <c r="E478" s="16"/>
    </row>
    <row r="479" spans="3:5" ht="16" x14ac:dyDescent="0.25">
      <c r="C479" s="20"/>
      <c r="E479" s="16"/>
    </row>
    <row r="480" spans="3:5" ht="16" x14ac:dyDescent="0.25">
      <c r="C480" s="20"/>
      <c r="E480" s="16"/>
    </row>
    <row r="481" spans="3:5" ht="16" x14ac:dyDescent="0.25">
      <c r="C481" s="20"/>
      <c r="E481" s="16"/>
    </row>
    <row r="482" spans="3:5" ht="16" x14ac:dyDescent="0.25">
      <c r="C482" s="20"/>
      <c r="E482" s="16"/>
    </row>
    <row r="483" spans="3:5" ht="16" x14ac:dyDescent="0.25">
      <c r="C483" s="20"/>
      <c r="E483" s="16"/>
    </row>
    <row r="484" spans="3:5" ht="16" x14ac:dyDescent="0.25">
      <c r="C484" s="20"/>
      <c r="E484" s="16"/>
    </row>
    <row r="485" spans="3:5" ht="16" x14ac:dyDescent="0.25">
      <c r="C485" s="20"/>
      <c r="E485" s="16"/>
    </row>
    <row r="486" spans="3:5" ht="16" x14ac:dyDescent="0.25">
      <c r="C486" s="20"/>
      <c r="E486" s="16"/>
    </row>
    <row r="487" spans="3:5" ht="16" x14ac:dyDescent="0.25">
      <c r="C487" s="20"/>
      <c r="E487" s="16"/>
    </row>
    <row r="488" spans="3:5" ht="16" x14ac:dyDescent="0.25">
      <c r="C488" s="20"/>
      <c r="E488" s="16"/>
    </row>
    <row r="489" spans="3:5" ht="16" x14ac:dyDescent="0.25">
      <c r="C489" s="20"/>
      <c r="E489" s="16"/>
    </row>
    <row r="490" spans="3:5" ht="16" x14ac:dyDescent="0.25">
      <c r="C490" s="20"/>
      <c r="E490" s="16"/>
    </row>
    <row r="491" spans="3:5" ht="16" x14ac:dyDescent="0.25">
      <c r="C491" s="20"/>
      <c r="E491" s="16"/>
    </row>
    <row r="492" spans="3:5" ht="16" x14ac:dyDescent="0.25">
      <c r="C492" s="20"/>
      <c r="E492" s="16"/>
    </row>
    <row r="493" spans="3:5" ht="16" x14ac:dyDescent="0.25">
      <c r="C493" s="20"/>
      <c r="E493" s="16"/>
    </row>
    <row r="494" spans="3:5" ht="16" x14ac:dyDescent="0.25">
      <c r="C494" s="20"/>
      <c r="E494" s="16"/>
    </row>
    <row r="495" spans="3:5" ht="16" x14ac:dyDescent="0.25">
      <c r="C495" s="20"/>
      <c r="E495" s="16"/>
    </row>
    <row r="496" spans="3:5" ht="16" x14ac:dyDescent="0.25">
      <c r="C496" s="20"/>
      <c r="E496" s="16"/>
    </row>
    <row r="497" spans="3:5" ht="16" x14ac:dyDescent="0.25">
      <c r="C497" s="20"/>
      <c r="E497" s="16"/>
    </row>
    <row r="498" spans="3:5" ht="16" x14ac:dyDescent="0.25">
      <c r="C498" s="20"/>
      <c r="E498" s="16"/>
    </row>
    <row r="499" spans="3:5" ht="16" x14ac:dyDescent="0.25">
      <c r="C499" s="20"/>
      <c r="E499" s="16"/>
    </row>
    <row r="500" spans="3:5" ht="16" x14ac:dyDescent="0.25">
      <c r="C500" s="20"/>
      <c r="E500" s="16"/>
    </row>
    <row r="501" spans="3:5" ht="16" x14ac:dyDescent="0.25">
      <c r="C501" s="20"/>
      <c r="E501" s="16"/>
    </row>
    <row r="502" spans="3:5" ht="16" x14ac:dyDescent="0.25">
      <c r="C502" s="20"/>
      <c r="E502" s="16"/>
    </row>
    <row r="503" spans="3:5" ht="16" x14ac:dyDescent="0.25">
      <c r="C503" s="20"/>
      <c r="E503" s="16"/>
    </row>
    <row r="504" spans="3:5" ht="16" x14ac:dyDescent="0.25">
      <c r="C504" s="20"/>
      <c r="E504" s="16"/>
    </row>
    <row r="505" spans="3:5" ht="16" x14ac:dyDescent="0.25">
      <c r="C505" s="20"/>
      <c r="E505" s="16"/>
    </row>
    <row r="506" spans="3:5" ht="16" x14ac:dyDescent="0.25">
      <c r="C506" s="20"/>
      <c r="E506" s="16"/>
    </row>
    <row r="507" spans="3:5" ht="16" x14ac:dyDescent="0.25">
      <c r="C507" s="20"/>
      <c r="E507" s="16"/>
    </row>
    <row r="508" spans="3:5" ht="16" x14ac:dyDescent="0.25">
      <c r="C508" s="20"/>
      <c r="E508" s="16"/>
    </row>
    <row r="509" spans="3:5" ht="16" x14ac:dyDescent="0.25">
      <c r="C509" s="20"/>
      <c r="E509" s="16"/>
    </row>
    <row r="510" spans="3:5" ht="16" x14ac:dyDescent="0.25">
      <c r="C510" s="20"/>
      <c r="E510" s="16"/>
    </row>
    <row r="511" spans="3:5" ht="16" x14ac:dyDescent="0.25">
      <c r="C511" s="20"/>
      <c r="E511" s="16"/>
    </row>
    <row r="512" spans="3:5" ht="16" x14ac:dyDescent="0.25">
      <c r="C512" s="20"/>
      <c r="E512" s="16"/>
    </row>
    <row r="513" spans="3:5" ht="16" x14ac:dyDescent="0.25">
      <c r="C513" s="20"/>
      <c r="E513" s="16"/>
    </row>
    <row r="514" spans="3:5" ht="16" x14ac:dyDescent="0.25">
      <c r="C514" s="20"/>
      <c r="E514" s="16"/>
    </row>
    <row r="515" spans="3:5" ht="16" x14ac:dyDescent="0.25">
      <c r="C515" s="20"/>
      <c r="E515" s="16"/>
    </row>
    <row r="516" spans="3:5" ht="16" x14ac:dyDescent="0.25">
      <c r="C516" s="20"/>
      <c r="E516" s="16"/>
    </row>
    <row r="517" spans="3:5" ht="16" x14ac:dyDescent="0.25">
      <c r="C517" s="20"/>
      <c r="E517" s="16"/>
    </row>
    <row r="518" spans="3:5" ht="16" x14ac:dyDescent="0.25">
      <c r="C518" s="20"/>
      <c r="E518" s="16"/>
    </row>
    <row r="519" spans="3:5" ht="16" x14ac:dyDescent="0.25">
      <c r="C519" s="20"/>
      <c r="E519" s="16"/>
    </row>
    <row r="520" spans="3:5" ht="16" x14ac:dyDescent="0.25">
      <c r="C520" s="20"/>
      <c r="E520" s="16"/>
    </row>
    <row r="521" spans="3:5" ht="16" x14ac:dyDescent="0.25">
      <c r="C521" s="20"/>
      <c r="E521" s="16"/>
    </row>
    <row r="522" spans="3:5" ht="16" x14ac:dyDescent="0.25">
      <c r="C522" s="20"/>
      <c r="E522" s="16"/>
    </row>
    <row r="523" spans="3:5" ht="16" x14ac:dyDescent="0.25">
      <c r="C523" s="20"/>
      <c r="E523" s="16"/>
    </row>
    <row r="524" spans="3:5" ht="16" x14ac:dyDescent="0.25">
      <c r="C524" s="20"/>
      <c r="E524" s="16"/>
    </row>
    <row r="525" spans="3:5" ht="16" x14ac:dyDescent="0.25">
      <c r="C525" s="20"/>
      <c r="E525" s="16"/>
    </row>
    <row r="526" spans="3:5" ht="16" x14ac:dyDescent="0.25">
      <c r="C526" s="20"/>
      <c r="E526" s="16"/>
    </row>
    <row r="527" spans="3:5" ht="16" x14ac:dyDescent="0.25">
      <c r="C527" s="20"/>
      <c r="E527" s="16"/>
    </row>
    <row r="528" spans="3:5" ht="16" x14ac:dyDescent="0.25">
      <c r="C528" s="20"/>
      <c r="E528" s="16"/>
    </row>
    <row r="529" spans="3:5" ht="16" x14ac:dyDescent="0.25">
      <c r="C529" s="20"/>
      <c r="E529" s="16"/>
    </row>
    <row r="530" spans="3:5" ht="16" x14ac:dyDescent="0.25">
      <c r="C530" s="20"/>
      <c r="E530" s="16"/>
    </row>
    <row r="531" spans="3:5" ht="16" x14ac:dyDescent="0.25">
      <c r="C531" s="20"/>
      <c r="E531" s="16"/>
    </row>
    <row r="532" spans="3:5" ht="16" x14ac:dyDescent="0.25">
      <c r="C532" s="20"/>
      <c r="E532" s="16"/>
    </row>
    <row r="533" spans="3:5" ht="16" x14ac:dyDescent="0.25">
      <c r="C533" s="20"/>
      <c r="E533" s="16"/>
    </row>
    <row r="534" spans="3:5" ht="16" x14ac:dyDescent="0.25">
      <c r="C534" s="20"/>
      <c r="E534" s="16"/>
    </row>
    <row r="535" spans="3:5" ht="16" x14ac:dyDescent="0.25">
      <c r="C535" s="20"/>
      <c r="E535" s="16"/>
    </row>
    <row r="536" spans="3:5" ht="16" x14ac:dyDescent="0.25">
      <c r="C536" s="20"/>
      <c r="E536" s="16"/>
    </row>
    <row r="537" spans="3:5" ht="16" x14ac:dyDescent="0.25">
      <c r="C537" s="20"/>
      <c r="E537" s="16"/>
    </row>
    <row r="538" spans="3:5" ht="16" x14ac:dyDescent="0.25">
      <c r="C538" s="20"/>
      <c r="E538" s="16"/>
    </row>
    <row r="539" spans="3:5" ht="16" x14ac:dyDescent="0.25">
      <c r="C539" s="20"/>
      <c r="E539" s="16"/>
    </row>
    <row r="540" spans="3:5" ht="16" x14ac:dyDescent="0.25">
      <c r="C540" s="20"/>
      <c r="E540" s="16"/>
    </row>
    <row r="541" spans="3:5" ht="16" x14ac:dyDescent="0.25">
      <c r="C541" s="20"/>
      <c r="E541" s="16"/>
    </row>
    <row r="542" spans="3:5" ht="16" x14ac:dyDescent="0.25">
      <c r="C542" s="20"/>
      <c r="E542" s="16"/>
    </row>
    <row r="543" spans="3:5" ht="16" x14ac:dyDescent="0.25">
      <c r="C543" s="20"/>
      <c r="E543" s="16"/>
    </row>
    <row r="544" spans="3:5" ht="16" x14ac:dyDescent="0.25">
      <c r="C544" s="20"/>
      <c r="E544" s="16"/>
    </row>
    <row r="545" spans="3:5" ht="16" x14ac:dyDescent="0.25">
      <c r="C545" s="20"/>
      <c r="E545" s="16"/>
    </row>
    <row r="546" spans="3:5" ht="16" x14ac:dyDescent="0.25">
      <c r="C546" s="20"/>
      <c r="E546" s="16"/>
    </row>
    <row r="547" spans="3:5" ht="16" x14ac:dyDescent="0.25">
      <c r="C547" s="20"/>
      <c r="E547" s="16"/>
    </row>
    <row r="548" spans="3:5" ht="16" x14ac:dyDescent="0.25">
      <c r="C548" s="20"/>
      <c r="E548" s="16"/>
    </row>
    <row r="549" spans="3:5" ht="16" x14ac:dyDescent="0.25">
      <c r="C549" s="20"/>
      <c r="E549" s="16"/>
    </row>
    <row r="550" spans="3:5" ht="16" x14ac:dyDescent="0.25">
      <c r="C550" s="20"/>
      <c r="E550" s="16"/>
    </row>
    <row r="551" spans="3:5" ht="16" x14ac:dyDescent="0.25">
      <c r="C551" s="20"/>
      <c r="E551" s="16"/>
    </row>
    <row r="552" spans="3:5" ht="16" x14ac:dyDescent="0.25">
      <c r="C552" s="20"/>
      <c r="E552" s="16"/>
    </row>
    <row r="553" spans="3:5" ht="16" x14ac:dyDescent="0.25">
      <c r="C553" s="20"/>
      <c r="E553" s="16"/>
    </row>
    <row r="554" spans="3:5" ht="16" x14ac:dyDescent="0.25">
      <c r="C554" s="20"/>
      <c r="E554" s="16"/>
    </row>
    <row r="555" spans="3:5" ht="16" x14ac:dyDescent="0.25">
      <c r="C555" s="20"/>
      <c r="E555" s="16"/>
    </row>
    <row r="556" spans="3:5" ht="16" x14ac:dyDescent="0.25">
      <c r="C556" s="20"/>
      <c r="E556" s="16"/>
    </row>
    <row r="557" spans="3:5" ht="16" x14ac:dyDescent="0.25">
      <c r="C557" s="20"/>
      <c r="E557" s="16"/>
    </row>
    <row r="558" spans="3:5" ht="16" x14ac:dyDescent="0.25">
      <c r="C558" s="20"/>
      <c r="E558" s="16"/>
    </row>
    <row r="559" spans="3:5" ht="16" x14ac:dyDescent="0.25">
      <c r="C559" s="20"/>
      <c r="E559" s="16"/>
    </row>
    <row r="560" spans="3:5" ht="16" x14ac:dyDescent="0.25">
      <c r="C560" s="20"/>
      <c r="E560" s="16"/>
    </row>
    <row r="561" spans="3:5" ht="16" x14ac:dyDescent="0.25">
      <c r="C561" s="20"/>
      <c r="E561" s="16"/>
    </row>
    <row r="562" spans="3:5" ht="16" x14ac:dyDescent="0.25">
      <c r="C562" s="20"/>
      <c r="E562" s="16"/>
    </row>
    <row r="563" spans="3:5" ht="16" x14ac:dyDescent="0.25">
      <c r="C563" s="20"/>
      <c r="E563" s="16"/>
    </row>
    <row r="564" spans="3:5" ht="16" x14ac:dyDescent="0.25">
      <c r="C564" s="20"/>
      <c r="E564" s="16"/>
    </row>
    <row r="565" spans="3:5" ht="16" x14ac:dyDescent="0.25">
      <c r="C565" s="20"/>
      <c r="E565" s="16"/>
    </row>
    <row r="566" spans="3:5" ht="16" x14ac:dyDescent="0.25">
      <c r="C566" s="20"/>
      <c r="E566" s="16"/>
    </row>
    <row r="567" spans="3:5" ht="16" x14ac:dyDescent="0.25">
      <c r="C567" s="20"/>
      <c r="E567" s="16"/>
    </row>
    <row r="568" spans="3:5" ht="16" x14ac:dyDescent="0.25">
      <c r="C568" s="20"/>
      <c r="E568" s="16"/>
    </row>
    <row r="569" spans="3:5" ht="16" x14ac:dyDescent="0.25">
      <c r="C569" s="20"/>
      <c r="E569" s="16"/>
    </row>
    <row r="570" spans="3:5" ht="16" x14ac:dyDescent="0.25">
      <c r="C570" s="20"/>
      <c r="E570" s="16"/>
    </row>
    <row r="571" spans="3:5" ht="16" x14ac:dyDescent="0.25">
      <c r="C571" s="20"/>
      <c r="E571" s="16"/>
    </row>
    <row r="572" spans="3:5" ht="16" x14ac:dyDescent="0.25">
      <c r="C572" s="20"/>
      <c r="E572" s="16"/>
    </row>
    <row r="573" spans="3:5" ht="16" x14ac:dyDescent="0.25">
      <c r="C573" s="20"/>
      <c r="E573" s="16"/>
    </row>
    <row r="574" spans="3:5" ht="16" x14ac:dyDescent="0.25">
      <c r="C574" s="20"/>
      <c r="E574" s="16"/>
    </row>
    <row r="575" spans="3:5" ht="16" x14ac:dyDescent="0.25">
      <c r="C575" s="20"/>
      <c r="E575" s="16"/>
    </row>
    <row r="576" spans="3:5" ht="16" x14ac:dyDescent="0.25">
      <c r="C576" s="20"/>
      <c r="E576" s="16"/>
    </row>
    <row r="577" spans="3:5" ht="16" x14ac:dyDescent="0.25">
      <c r="C577" s="20"/>
      <c r="E577" s="16"/>
    </row>
    <row r="578" spans="3:5" ht="16" x14ac:dyDescent="0.25">
      <c r="C578" s="20"/>
      <c r="E578" s="16"/>
    </row>
    <row r="579" spans="3:5" ht="16" x14ac:dyDescent="0.25">
      <c r="C579" s="20"/>
      <c r="E579" s="16"/>
    </row>
    <row r="580" spans="3:5" ht="16" x14ac:dyDescent="0.25">
      <c r="C580" s="20"/>
      <c r="E580" s="16"/>
    </row>
    <row r="581" spans="3:5" ht="16" x14ac:dyDescent="0.25">
      <c r="C581" s="20"/>
      <c r="E581" s="16"/>
    </row>
    <row r="582" spans="3:5" ht="16" x14ac:dyDescent="0.25">
      <c r="C582" s="20"/>
      <c r="E582" s="16"/>
    </row>
    <row r="583" spans="3:5" ht="16" x14ac:dyDescent="0.25">
      <c r="C583" s="20"/>
      <c r="E583" s="16"/>
    </row>
    <row r="584" spans="3:5" ht="16" x14ac:dyDescent="0.25">
      <c r="C584" s="20"/>
      <c r="E584" s="16"/>
    </row>
    <row r="585" spans="3:5" ht="16" x14ac:dyDescent="0.25">
      <c r="C585" s="20"/>
      <c r="E585" s="16"/>
    </row>
    <row r="586" spans="3:5" ht="16" x14ac:dyDescent="0.25">
      <c r="C586" s="20"/>
      <c r="E586" s="16"/>
    </row>
    <row r="587" spans="3:5" ht="16" x14ac:dyDescent="0.25">
      <c r="C587" s="20"/>
      <c r="E587" s="16"/>
    </row>
    <row r="588" spans="3:5" ht="16" x14ac:dyDescent="0.25">
      <c r="C588" s="20"/>
      <c r="E588" s="16"/>
    </row>
    <row r="589" spans="3:5" ht="16" x14ac:dyDescent="0.25">
      <c r="C589" s="20"/>
      <c r="E589" s="16"/>
    </row>
    <row r="590" spans="3:5" ht="16" x14ac:dyDescent="0.25">
      <c r="C590" s="20"/>
      <c r="E590" s="16"/>
    </row>
    <row r="591" spans="3:5" ht="16" x14ac:dyDescent="0.25">
      <c r="C591" s="20"/>
      <c r="E591" s="16"/>
    </row>
    <row r="592" spans="3:5" ht="16" x14ac:dyDescent="0.25">
      <c r="C592" s="20"/>
      <c r="E592" s="16"/>
    </row>
    <row r="593" spans="3:5" ht="16" x14ac:dyDescent="0.25">
      <c r="C593" s="20"/>
      <c r="E593" s="16"/>
    </row>
    <row r="594" spans="3:5" ht="16" x14ac:dyDescent="0.25">
      <c r="C594" s="20"/>
      <c r="E594" s="16"/>
    </row>
    <row r="595" spans="3:5" ht="16" x14ac:dyDescent="0.25">
      <c r="C595" s="20"/>
      <c r="E595" s="16"/>
    </row>
    <row r="596" spans="3:5" ht="16" x14ac:dyDescent="0.25">
      <c r="C596" s="20"/>
      <c r="E596" s="16"/>
    </row>
    <row r="597" spans="3:5" ht="16" x14ac:dyDescent="0.25">
      <c r="C597" s="20"/>
      <c r="E597" s="16"/>
    </row>
    <row r="598" spans="3:5" ht="16" x14ac:dyDescent="0.25">
      <c r="C598" s="20"/>
      <c r="E598" s="16"/>
    </row>
    <row r="599" spans="3:5" ht="16" x14ac:dyDescent="0.25">
      <c r="C599" s="20"/>
      <c r="E599" s="16"/>
    </row>
    <row r="600" spans="3:5" ht="16" x14ac:dyDescent="0.25">
      <c r="C600" s="20"/>
      <c r="E600" s="16"/>
    </row>
    <row r="601" spans="3:5" ht="16" x14ac:dyDescent="0.25">
      <c r="C601" s="20"/>
      <c r="E601" s="16"/>
    </row>
    <row r="602" spans="3:5" ht="16" x14ac:dyDescent="0.25">
      <c r="C602" s="20"/>
      <c r="E602" s="16"/>
    </row>
    <row r="603" spans="3:5" ht="16" x14ac:dyDescent="0.25">
      <c r="C603" s="20"/>
      <c r="E603" s="16"/>
    </row>
    <row r="604" spans="3:5" ht="16" x14ac:dyDescent="0.25">
      <c r="C604" s="20"/>
      <c r="E604" s="16"/>
    </row>
    <row r="605" spans="3:5" ht="16" x14ac:dyDescent="0.25">
      <c r="C605" s="20"/>
      <c r="E605" s="16"/>
    </row>
    <row r="606" spans="3:5" ht="16" x14ac:dyDescent="0.25">
      <c r="C606" s="20"/>
      <c r="E606" s="16"/>
    </row>
    <row r="607" spans="3:5" ht="16" x14ac:dyDescent="0.25">
      <c r="C607" s="20"/>
      <c r="E607" s="16"/>
    </row>
    <row r="608" spans="3:5" ht="16" x14ac:dyDescent="0.25">
      <c r="C608" s="20"/>
      <c r="E608" s="16"/>
    </row>
    <row r="609" spans="3:5" ht="16" x14ac:dyDescent="0.25">
      <c r="C609" s="20"/>
      <c r="E609" s="16"/>
    </row>
    <row r="610" spans="3:5" ht="16" x14ac:dyDescent="0.25">
      <c r="C610" s="20"/>
      <c r="E610" s="16"/>
    </row>
    <row r="611" spans="3:5" ht="16" x14ac:dyDescent="0.25">
      <c r="C611" s="20"/>
      <c r="E611" s="16"/>
    </row>
    <row r="612" spans="3:5" ht="16" x14ac:dyDescent="0.25">
      <c r="C612" s="20"/>
      <c r="E612" s="16"/>
    </row>
    <row r="613" spans="3:5" ht="16" x14ac:dyDescent="0.25">
      <c r="C613" s="20"/>
      <c r="E613" s="16"/>
    </row>
    <row r="614" spans="3:5" ht="16" x14ac:dyDescent="0.25">
      <c r="C614" s="20"/>
      <c r="E614" s="16"/>
    </row>
    <row r="615" spans="3:5" ht="16" x14ac:dyDescent="0.25">
      <c r="C615" s="20"/>
      <c r="E615" s="16"/>
    </row>
    <row r="616" spans="3:5" ht="16" x14ac:dyDescent="0.25">
      <c r="C616" s="20"/>
      <c r="E616" s="16"/>
    </row>
    <row r="617" spans="3:5" ht="16" x14ac:dyDescent="0.25">
      <c r="C617" s="20"/>
      <c r="E617" s="16"/>
    </row>
    <row r="618" spans="3:5" ht="16" x14ac:dyDescent="0.25">
      <c r="C618" s="20"/>
      <c r="E618" s="16"/>
    </row>
    <row r="619" spans="3:5" ht="16" x14ac:dyDescent="0.25">
      <c r="C619" s="20"/>
      <c r="E619" s="16"/>
    </row>
    <row r="620" spans="3:5" ht="16" x14ac:dyDescent="0.25">
      <c r="C620" s="20"/>
      <c r="E620" s="16"/>
    </row>
    <row r="621" spans="3:5" ht="16" x14ac:dyDescent="0.25">
      <c r="C621" s="20"/>
      <c r="E621" s="16"/>
    </row>
    <row r="622" spans="3:5" ht="16" x14ac:dyDescent="0.25">
      <c r="C622" s="20"/>
      <c r="E622" s="16"/>
    </row>
    <row r="623" spans="3:5" ht="16" x14ac:dyDescent="0.25">
      <c r="C623" s="20"/>
      <c r="E623" s="16"/>
    </row>
    <row r="624" spans="3:5" ht="16" x14ac:dyDescent="0.25">
      <c r="C624" s="20"/>
      <c r="E624" s="16"/>
    </row>
    <row r="625" spans="3:5" ht="16" x14ac:dyDescent="0.25">
      <c r="C625" s="20"/>
      <c r="E625" s="16"/>
    </row>
    <row r="626" spans="3:5" ht="16" x14ac:dyDescent="0.25">
      <c r="C626" s="20"/>
      <c r="E626" s="16"/>
    </row>
    <row r="627" spans="3:5" ht="16" x14ac:dyDescent="0.25">
      <c r="C627" s="20"/>
      <c r="E627" s="16"/>
    </row>
    <row r="628" spans="3:5" ht="16" x14ac:dyDescent="0.25">
      <c r="C628" s="20"/>
      <c r="E628" s="16"/>
    </row>
    <row r="629" spans="3:5" ht="16" x14ac:dyDescent="0.25">
      <c r="C629" s="20"/>
      <c r="E629" s="16"/>
    </row>
    <row r="630" spans="3:5" ht="16" x14ac:dyDescent="0.25">
      <c r="C630" s="20"/>
      <c r="E630" s="16"/>
    </row>
    <row r="631" spans="3:5" ht="16" x14ac:dyDescent="0.25">
      <c r="C631" s="20"/>
      <c r="E631" s="16"/>
    </row>
    <row r="632" spans="3:5" ht="16" x14ac:dyDescent="0.25">
      <c r="C632" s="20"/>
      <c r="E632" s="16"/>
    </row>
    <row r="633" spans="3:5" ht="16" x14ac:dyDescent="0.25">
      <c r="C633" s="20"/>
      <c r="E633" s="16"/>
    </row>
    <row r="634" spans="3:5" ht="16" x14ac:dyDescent="0.25">
      <c r="C634" s="20"/>
      <c r="E634" s="16"/>
    </row>
    <row r="635" spans="3:5" ht="16" x14ac:dyDescent="0.25">
      <c r="C635" s="20"/>
      <c r="E635" s="16"/>
    </row>
    <row r="636" spans="3:5" ht="16" x14ac:dyDescent="0.25">
      <c r="C636" s="20"/>
      <c r="E636" s="16"/>
    </row>
    <row r="637" spans="3:5" ht="16" x14ac:dyDescent="0.25">
      <c r="C637" s="20"/>
      <c r="E637" s="16"/>
    </row>
    <row r="638" spans="3:5" ht="16" x14ac:dyDescent="0.25">
      <c r="C638" s="20"/>
      <c r="E638" s="16"/>
    </row>
    <row r="639" spans="3:5" ht="16" x14ac:dyDescent="0.25">
      <c r="C639" s="20"/>
      <c r="E639" s="16"/>
    </row>
    <row r="640" spans="3:5" ht="16" x14ac:dyDescent="0.25">
      <c r="C640" s="20"/>
      <c r="E640" s="16"/>
    </row>
    <row r="641" spans="3:5" ht="16" x14ac:dyDescent="0.25">
      <c r="C641" s="20"/>
      <c r="E641" s="16"/>
    </row>
    <row r="642" spans="3:5" ht="16" x14ac:dyDescent="0.25">
      <c r="C642" s="20"/>
      <c r="E642" s="16"/>
    </row>
    <row r="643" spans="3:5" ht="16" x14ac:dyDescent="0.25">
      <c r="C643" s="20"/>
      <c r="E643" s="16"/>
    </row>
    <row r="644" spans="3:5" ht="16" x14ac:dyDescent="0.25">
      <c r="C644" s="20"/>
      <c r="E644" s="16"/>
    </row>
    <row r="645" spans="3:5" ht="16" x14ac:dyDescent="0.25">
      <c r="C645" s="20"/>
      <c r="E645" s="16"/>
    </row>
    <row r="646" spans="3:5" ht="16" x14ac:dyDescent="0.25">
      <c r="C646" s="20"/>
      <c r="E646" s="16"/>
    </row>
    <row r="647" spans="3:5" ht="16" x14ac:dyDescent="0.25">
      <c r="C647" s="20"/>
      <c r="E647" s="16"/>
    </row>
    <row r="648" spans="3:5" ht="16" x14ac:dyDescent="0.25">
      <c r="C648" s="20"/>
      <c r="E648" s="16"/>
    </row>
    <row r="649" spans="3:5" ht="16" x14ac:dyDescent="0.25">
      <c r="C649" s="20"/>
      <c r="E649" s="16"/>
    </row>
    <row r="650" spans="3:5" ht="16" x14ac:dyDescent="0.25">
      <c r="C650" s="20"/>
      <c r="E650" s="16"/>
    </row>
    <row r="651" spans="3:5" ht="16" x14ac:dyDescent="0.25">
      <c r="C651" s="20"/>
      <c r="E651" s="16"/>
    </row>
    <row r="652" spans="3:5" ht="16" x14ac:dyDescent="0.25">
      <c r="C652" s="20"/>
      <c r="E652" s="16"/>
    </row>
    <row r="653" spans="3:5" ht="16" x14ac:dyDescent="0.25">
      <c r="C653" s="20"/>
      <c r="E653" s="16"/>
    </row>
    <row r="654" spans="3:5" ht="16" x14ac:dyDescent="0.25">
      <c r="C654" s="20"/>
      <c r="E654" s="16"/>
    </row>
    <row r="655" spans="3:5" ht="16" x14ac:dyDescent="0.25">
      <c r="C655" s="20"/>
      <c r="E655" s="16"/>
    </row>
    <row r="656" spans="3:5" ht="16" x14ac:dyDescent="0.25">
      <c r="C656" s="20"/>
      <c r="E656" s="16"/>
    </row>
    <row r="657" spans="3:5" ht="16" x14ac:dyDescent="0.25">
      <c r="C657" s="20"/>
      <c r="E657" s="16"/>
    </row>
    <row r="658" spans="3:5" ht="16" x14ac:dyDescent="0.25">
      <c r="C658" s="20"/>
      <c r="E658" s="16"/>
    </row>
    <row r="659" spans="3:5" ht="16" x14ac:dyDescent="0.25">
      <c r="C659" s="20"/>
      <c r="E659" s="16"/>
    </row>
    <row r="660" spans="3:5" ht="16" x14ac:dyDescent="0.25">
      <c r="C660" s="20"/>
      <c r="E660" s="16"/>
    </row>
    <row r="661" spans="3:5" ht="16" x14ac:dyDescent="0.25">
      <c r="C661" s="20"/>
      <c r="E661" s="16"/>
    </row>
    <row r="662" spans="3:5" ht="16" x14ac:dyDescent="0.25">
      <c r="C662" s="20"/>
      <c r="E662" s="16"/>
    </row>
    <row r="663" spans="3:5" ht="16" x14ac:dyDescent="0.25">
      <c r="C663" s="20"/>
      <c r="E663" s="16"/>
    </row>
    <row r="664" spans="3:5" ht="16" x14ac:dyDescent="0.25">
      <c r="C664" s="20"/>
      <c r="E664" s="16"/>
    </row>
    <row r="665" spans="3:5" ht="16" x14ac:dyDescent="0.25">
      <c r="C665" s="20"/>
      <c r="E665" s="16"/>
    </row>
    <row r="666" spans="3:5" ht="16" x14ac:dyDescent="0.25">
      <c r="C666" s="20"/>
      <c r="E666" s="16"/>
    </row>
    <row r="667" spans="3:5" ht="16" x14ac:dyDescent="0.25">
      <c r="C667" s="20"/>
      <c r="E667" s="16"/>
    </row>
    <row r="668" spans="3:5" ht="16" x14ac:dyDescent="0.25">
      <c r="C668" s="20"/>
      <c r="E668" s="16"/>
    </row>
    <row r="669" spans="3:5" ht="16" x14ac:dyDescent="0.25">
      <c r="C669" s="20"/>
      <c r="E669" s="16"/>
    </row>
    <row r="670" spans="3:5" ht="16" x14ac:dyDescent="0.25">
      <c r="C670" s="20"/>
      <c r="E670" s="16"/>
    </row>
    <row r="671" spans="3:5" ht="16" x14ac:dyDescent="0.25">
      <c r="C671" s="20"/>
      <c r="E671" s="16"/>
    </row>
    <row r="672" spans="3:5" ht="16" x14ac:dyDescent="0.25">
      <c r="C672" s="20"/>
      <c r="E672" s="16"/>
    </row>
    <row r="673" spans="3:5" ht="16" x14ac:dyDescent="0.25">
      <c r="C673" s="20"/>
      <c r="E673" s="16"/>
    </row>
    <row r="674" spans="3:5" ht="16" x14ac:dyDescent="0.25">
      <c r="C674" s="20"/>
      <c r="E674" s="16"/>
    </row>
    <row r="675" spans="3:5" ht="16" x14ac:dyDescent="0.25">
      <c r="C675" s="20"/>
      <c r="E675" s="16"/>
    </row>
    <row r="676" spans="3:5" ht="16" x14ac:dyDescent="0.25">
      <c r="C676" s="20"/>
      <c r="E676" s="16"/>
    </row>
    <row r="677" spans="3:5" ht="16" x14ac:dyDescent="0.25">
      <c r="C677" s="20"/>
      <c r="E677" s="16"/>
    </row>
    <row r="678" spans="3:5" ht="16" x14ac:dyDescent="0.25">
      <c r="C678" s="20"/>
      <c r="E678" s="16"/>
    </row>
    <row r="679" spans="3:5" ht="16" x14ac:dyDescent="0.25">
      <c r="C679" s="20"/>
      <c r="E679" s="16"/>
    </row>
    <row r="680" spans="3:5" ht="16" x14ac:dyDescent="0.25">
      <c r="C680" s="20"/>
      <c r="E680" s="16"/>
    </row>
    <row r="681" spans="3:5" ht="16" x14ac:dyDescent="0.25">
      <c r="C681" s="20"/>
      <c r="E681" s="16"/>
    </row>
    <row r="682" spans="3:5" ht="16" x14ac:dyDescent="0.25">
      <c r="C682" s="20"/>
      <c r="E682" s="16"/>
    </row>
    <row r="683" spans="3:5" ht="16" x14ac:dyDescent="0.25">
      <c r="C683" s="20"/>
      <c r="E683" s="16"/>
    </row>
    <row r="684" spans="3:5" ht="16" x14ac:dyDescent="0.25">
      <c r="C684" s="20"/>
      <c r="E684" s="16"/>
    </row>
    <row r="685" spans="3:5" ht="16" x14ac:dyDescent="0.25">
      <c r="C685" s="20"/>
      <c r="E685" s="16"/>
    </row>
    <row r="686" spans="3:5" ht="16" x14ac:dyDescent="0.25">
      <c r="C686" s="20"/>
      <c r="E686" s="16"/>
    </row>
    <row r="687" spans="3:5" ht="16" x14ac:dyDescent="0.25">
      <c r="C687" s="20"/>
      <c r="E687" s="16"/>
    </row>
    <row r="688" spans="3:5" ht="16" x14ac:dyDescent="0.25">
      <c r="C688" s="20"/>
      <c r="E688" s="16"/>
    </row>
    <row r="689" spans="3:5" ht="16" x14ac:dyDescent="0.25">
      <c r="C689" s="20"/>
      <c r="E689" s="16"/>
    </row>
    <row r="690" spans="3:5" ht="16" x14ac:dyDescent="0.25">
      <c r="C690" s="20"/>
      <c r="E690" s="16"/>
    </row>
    <row r="691" spans="3:5" ht="16" x14ac:dyDescent="0.25">
      <c r="C691" s="20"/>
      <c r="E691" s="16"/>
    </row>
    <row r="692" spans="3:5" ht="16" x14ac:dyDescent="0.25">
      <c r="C692" s="20"/>
      <c r="E692" s="16"/>
    </row>
    <row r="693" spans="3:5" ht="16" x14ac:dyDescent="0.25">
      <c r="C693" s="20"/>
      <c r="E693" s="16"/>
    </row>
    <row r="694" spans="3:5" ht="16" x14ac:dyDescent="0.25">
      <c r="C694" s="20"/>
      <c r="E694" s="16"/>
    </row>
    <row r="695" spans="3:5" ht="16" x14ac:dyDescent="0.25">
      <c r="C695" s="20"/>
      <c r="E695" s="16"/>
    </row>
    <row r="696" spans="3:5" ht="16" x14ac:dyDescent="0.25">
      <c r="C696" s="20"/>
      <c r="E696" s="16"/>
    </row>
    <row r="697" spans="3:5" ht="16" x14ac:dyDescent="0.25">
      <c r="C697" s="20"/>
      <c r="E697" s="16"/>
    </row>
    <row r="698" spans="3:5" ht="16" x14ac:dyDescent="0.25">
      <c r="C698" s="20"/>
      <c r="E698" s="16"/>
    </row>
    <row r="699" spans="3:5" ht="16" x14ac:dyDescent="0.25">
      <c r="C699" s="20"/>
      <c r="E699" s="16"/>
    </row>
    <row r="700" spans="3:5" ht="16" x14ac:dyDescent="0.25">
      <c r="C700" s="20"/>
      <c r="E700" s="16"/>
    </row>
    <row r="701" spans="3:5" ht="16" x14ac:dyDescent="0.25">
      <c r="C701" s="20"/>
      <c r="E701" s="16"/>
    </row>
    <row r="702" spans="3:5" ht="16" x14ac:dyDescent="0.25">
      <c r="C702" s="20"/>
      <c r="E702" s="16"/>
    </row>
    <row r="703" spans="3:5" ht="16" x14ac:dyDescent="0.25">
      <c r="C703" s="20"/>
      <c r="E703" s="16"/>
    </row>
    <row r="704" spans="3:5" ht="16" x14ac:dyDescent="0.25">
      <c r="C704" s="20"/>
      <c r="E704" s="16"/>
    </row>
    <row r="705" spans="3:5" ht="16" x14ac:dyDescent="0.25">
      <c r="C705" s="20"/>
      <c r="E705" s="16"/>
    </row>
    <row r="706" spans="3:5" ht="16" x14ac:dyDescent="0.25">
      <c r="C706" s="20"/>
      <c r="E706" s="16"/>
    </row>
    <row r="707" spans="3:5" ht="16" x14ac:dyDescent="0.25">
      <c r="C707" s="20"/>
      <c r="E707" s="16"/>
    </row>
    <row r="708" spans="3:5" ht="16" x14ac:dyDescent="0.25">
      <c r="C708" s="20"/>
      <c r="E708" s="16"/>
    </row>
    <row r="709" spans="3:5" ht="16" x14ac:dyDescent="0.25">
      <c r="C709" s="20"/>
      <c r="E709" s="16"/>
    </row>
    <row r="710" spans="3:5" ht="16" x14ac:dyDescent="0.25">
      <c r="C710" s="20"/>
      <c r="E710" s="16"/>
    </row>
    <row r="711" spans="3:5" ht="16" x14ac:dyDescent="0.25">
      <c r="C711" s="20"/>
      <c r="E711" s="16"/>
    </row>
    <row r="712" spans="3:5" ht="16" x14ac:dyDescent="0.25">
      <c r="C712" s="20"/>
      <c r="E712" s="16"/>
    </row>
    <row r="713" spans="3:5" ht="16" x14ac:dyDescent="0.25">
      <c r="C713" s="20"/>
      <c r="E713" s="16"/>
    </row>
    <row r="714" spans="3:5" ht="16" x14ac:dyDescent="0.25">
      <c r="C714" s="20"/>
      <c r="E714" s="16"/>
    </row>
    <row r="715" spans="3:5" ht="16" x14ac:dyDescent="0.25">
      <c r="C715" s="20"/>
      <c r="E715" s="16"/>
    </row>
    <row r="716" spans="3:5" ht="16" x14ac:dyDescent="0.25">
      <c r="C716" s="20"/>
      <c r="E716" s="16"/>
    </row>
    <row r="717" spans="3:5" ht="16" x14ac:dyDescent="0.25">
      <c r="C717" s="20"/>
      <c r="E717" s="16"/>
    </row>
    <row r="718" spans="3:5" ht="16" x14ac:dyDescent="0.25">
      <c r="C718" s="20"/>
      <c r="E718" s="16"/>
    </row>
    <row r="719" spans="3:5" ht="16" x14ac:dyDescent="0.25">
      <c r="C719" s="20"/>
      <c r="E719" s="16"/>
    </row>
    <row r="720" spans="3:5" ht="16" x14ac:dyDescent="0.25">
      <c r="C720" s="20"/>
      <c r="E720" s="16"/>
    </row>
    <row r="721" spans="3:5" ht="16" x14ac:dyDescent="0.25">
      <c r="C721" s="20"/>
      <c r="E721" s="16"/>
    </row>
    <row r="722" spans="3:5" ht="16" x14ac:dyDescent="0.25">
      <c r="C722" s="20"/>
      <c r="E722" s="16"/>
    </row>
    <row r="723" spans="3:5" ht="16" x14ac:dyDescent="0.25">
      <c r="C723" s="20"/>
      <c r="E723" s="16"/>
    </row>
    <row r="724" spans="3:5" ht="16" x14ac:dyDescent="0.25">
      <c r="C724" s="20"/>
      <c r="E724" s="16"/>
    </row>
    <row r="725" spans="3:5" ht="16" x14ac:dyDescent="0.25">
      <c r="C725" s="20"/>
      <c r="E725" s="16"/>
    </row>
    <row r="726" spans="3:5" ht="16" x14ac:dyDescent="0.25">
      <c r="C726" s="20"/>
      <c r="E726" s="16"/>
    </row>
    <row r="727" spans="3:5" ht="16" x14ac:dyDescent="0.25">
      <c r="C727" s="20"/>
      <c r="E727" s="16"/>
    </row>
    <row r="728" spans="3:5" ht="16" x14ac:dyDescent="0.25">
      <c r="C728" s="20"/>
      <c r="E728" s="16"/>
    </row>
    <row r="729" spans="3:5" ht="16" x14ac:dyDescent="0.25">
      <c r="C729" s="20"/>
      <c r="E729" s="16"/>
    </row>
    <row r="730" spans="3:5" ht="16" x14ac:dyDescent="0.25">
      <c r="C730" s="20"/>
      <c r="E730" s="16"/>
    </row>
    <row r="731" spans="3:5" ht="16" x14ac:dyDescent="0.25">
      <c r="C731" s="20"/>
      <c r="E731" s="16"/>
    </row>
    <row r="732" spans="3:5" ht="16" x14ac:dyDescent="0.25">
      <c r="C732" s="20"/>
      <c r="E732" s="16"/>
    </row>
    <row r="733" spans="3:5" ht="16" x14ac:dyDescent="0.25">
      <c r="C733" s="20"/>
      <c r="E733" s="16"/>
    </row>
    <row r="734" spans="3:5" ht="16" x14ac:dyDescent="0.25">
      <c r="C734" s="20"/>
      <c r="E734" s="16"/>
    </row>
    <row r="735" spans="3:5" ht="16" x14ac:dyDescent="0.25">
      <c r="C735" s="20"/>
      <c r="E735" s="16"/>
    </row>
    <row r="736" spans="3:5" ht="16" x14ac:dyDescent="0.25">
      <c r="C736" s="20"/>
      <c r="E736" s="16"/>
    </row>
    <row r="737" spans="3:5" ht="16" x14ac:dyDescent="0.25">
      <c r="C737" s="20"/>
      <c r="E737" s="16"/>
    </row>
    <row r="738" spans="3:5" ht="16" x14ac:dyDescent="0.25">
      <c r="C738" s="20"/>
      <c r="E738" s="16"/>
    </row>
    <row r="739" spans="3:5" ht="16" x14ac:dyDescent="0.25">
      <c r="C739" s="20"/>
      <c r="E739" s="16"/>
    </row>
    <row r="740" spans="3:5" ht="16" x14ac:dyDescent="0.25">
      <c r="C740" s="20"/>
      <c r="E740" s="16"/>
    </row>
    <row r="741" spans="3:5" ht="16" x14ac:dyDescent="0.25">
      <c r="C741" s="20"/>
      <c r="E741" s="16"/>
    </row>
    <row r="742" spans="3:5" ht="16" x14ac:dyDescent="0.25">
      <c r="C742" s="20"/>
      <c r="E742" s="16"/>
    </row>
    <row r="743" spans="3:5" ht="16" x14ac:dyDescent="0.25">
      <c r="C743" s="20"/>
      <c r="E743" s="16"/>
    </row>
    <row r="744" spans="3:5" ht="16" x14ac:dyDescent="0.25">
      <c r="C744" s="20"/>
      <c r="E744" s="16"/>
    </row>
    <row r="745" spans="3:5" ht="16" x14ac:dyDescent="0.25">
      <c r="C745" s="20"/>
      <c r="E745" s="16"/>
    </row>
    <row r="746" spans="3:5" ht="16" x14ac:dyDescent="0.25">
      <c r="C746" s="20"/>
      <c r="E746" s="16"/>
    </row>
    <row r="747" spans="3:5" ht="16" x14ac:dyDescent="0.25">
      <c r="C747" s="20"/>
      <c r="E747" s="16"/>
    </row>
    <row r="748" spans="3:5" ht="16" x14ac:dyDescent="0.25">
      <c r="C748" s="20"/>
      <c r="E748" s="16"/>
    </row>
    <row r="749" spans="3:5" ht="16" x14ac:dyDescent="0.25">
      <c r="C749" s="20"/>
      <c r="E749" s="16"/>
    </row>
    <row r="750" spans="3:5" ht="16" x14ac:dyDescent="0.25">
      <c r="C750" s="20"/>
      <c r="E750" s="16"/>
    </row>
    <row r="751" spans="3:5" ht="16" x14ac:dyDescent="0.25">
      <c r="C751" s="20"/>
      <c r="E751" s="16"/>
    </row>
    <row r="752" spans="3:5" ht="16" x14ac:dyDescent="0.25">
      <c r="C752" s="20"/>
      <c r="E752" s="16"/>
    </row>
    <row r="753" spans="3:5" ht="16" x14ac:dyDescent="0.25">
      <c r="C753" s="20"/>
      <c r="E753" s="16"/>
    </row>
    <row r="754" spans="3:5" ht="16" x14ac:dyDescent="0.25">
      <c r="C754" s="20"/>
      <c r="E754" s="16"/>
    </row>
    <row r="755" spans="3:5" ht="16" x14ac:dyDescent="0.25">
      <c r="C755" s="20"/>
      <c r="E755" s="16"/>
    </row>
    <row r="756" spans="3:5" ht="16" x14ac:dyDescent="0.25">
      <c r="C756" s="20"/>
      <c r="E756" s="16"/>
    </row>
    <row r="757" spans="3:5" ht="16" x14ac:dyDescent="0.25">
      <c r="C757" s="20"/>
      <c r="E757" s="16"/>
    </row>
    <row r="758" spans="3:5" ht="16" x14ac:dyDescent="0.25">
      <c r="C758" s="20"/>
      <c r="E758" s="16"/>
    </row>
    <row r="759" spans="3:5" ht="16" x14ac:dyDescent="0.25">
      <c r="C759" s="20"/>
      <c r="E759" s="16"/>
    </row>
    <row r="760" spans="3:5" ht="16" x14ac:dyDescent="0.25">
      <c r="C760" s="20"/>
      <c r="E760" s="16"/>
    </row>
    <row r="761" spans="3:5" ht="16" x14ac:dyDescent="0.25">
      <c r="C761" s="20"/>
      <c r="E761" s="16"/>
    </row>
    <row r="762" spans="3:5" ht="16" x14ac:dyDescent="0.25">
      <c r="C762" s="20"/>
      <c r="E762" s="16"/>
    </row>
    <row r="763" spans="3:5" ht="16" x14ac:dyDescent="0.25">
      <c r="C763" s="20"/>
      <c r="E763" s="16"/>
    </row>
    <row r="764" spans="3:5" ht="16" x14ac:dyDescent="0.25">
      <c r="C764" s="20"/>
      <c r="E764" s="16"/>
    </row>
    <row r="765" spans="3:5" ht="16" x14ac:dyDescent="0.25">
      <c r="C765" s="20"/>
      <c r="E765" s="16"/>
    </row>
    <row r="766" spans="3:5" ht="16" x14ac:dyDescent="0.25">
      <c r="C766" s="20"/>
      <c r="E766" s="16"/>
    </row>
    <row r="767" spans="3:5" ht="16" x14ac:dyDescent="0.25">
      <c r="C767" s="20"/>
      <c r="E767" s="16"/>
    </row>
    <row r="768" spans="3:5" ht="16" x14ac:dyDescent="0.25">
      <c r="C768" s="20"/>
      <c r="E768" s="16"/>
    </row>
    <row r="769" spans="3:5" ht="16" x14ac:dyDescent="0.25">
      <c r="C769" s="20"/>
      <c r="E769" s="16"/>
    </row>
    <row r="770" spans="3:5" ht="16" x14ac:dyDescent="0.25">
      <c r="C770" s="20"/>
      <c r="E770" s="16"/>
    </row>
    <row r="771" spans="3:5" ht="16" x14ac:dyDescent="0.25">
      <c r="C771" s="20"/>
      <c r="E771" s="16"/>
    </row>
    <row r="772" spans="3:5" ht="16" x14ac:dyDescent="0.25">
      <c r="C772" s="20"/>
      <c r="E772" s="16"/>
    </row>
    <row r="773" spans="3:5" ht="16" x14ac:dyDescent="0.25">
      <c r="C773" s="20"/>
      <c r="E773" s="16"/>
    </row>
    <row r="774" spans="3:5" ht="16" x14ac:dyDescent="0.25">
      <c r="C774" s="20"/>
      <c r="E774" s="16"/>
    </row>
    <row r="775" spans="3:5" ht="16" x14ac:dyDescent="0.25">
      <c r="C775" s="20"/>
      <c r="E775" s="16"/>
    </row>
    <row r="776" spans="3:5" ht="16" x14ac:dyDescent="0.25">
      <c r="C776" s="20"/>
      <c r="E776" s="16"/>
    </row>
    <row r="777" spans="3:5" ht="16" x14ac:dyDescent="0.25">
      <c r="C777" s="20"/>
      <c r="E777" s="16"/>
    </row>
    <row r="778" spans="3:5" ht="16" x14ac:dyDescent="0.25">
      <c r="C778" s="20"/>
      <c r="E778" s="16"/>
    </row>
    <row r="779" spans="3:5" ht="16" x14ac:dyDescent="0.25">
      <c r="C779" s="20"/>
      <c r="E779" s="16"/>
    </row>
    <row r="780" spans="3:5" ht="16" x14ac:dyDescent="0.25">
      <c r="C780" s="20"/>
      <c r="E780" s="16"/>
    </row>
    <row r="781" spans="3:5" ht="16" x14ac:dyDescent="0.25">
      <c r="C781" s="20"/>
      <c r="E781" s="16"/>
    </row>
    <row r="782" spans="3:5" ht="16" x14ac:dyDescent="0.25">
      <c r="C782" s="20"/>
      <c r="E782" s="16"/>
    </row>
    <row r="783" spans="3:5" ht="16" x14ac:dyDescent="0.25">
      <c r="C783" s="20"/>
      <c r="E783" s="16"/>
    </row>
    <row r="784" spans="3:5" ht="16" x14ac:dyDescent="0.25">
      <c r="C784" s="20"/>
      <c r="E784" s="16"/>
    </row>
    <row r="785" spans="3:5" ht="16" x14ac:dyDescent="0.25">
      <c r="C785" s="20"/>
      <c r="E785" s="16"/>
    </row>
    <row r="786" spans="3:5" ht="16" x14ac:dyDescent="0.25">
      <c r="C786" s="20"/>
      <c r="E786" s="16"/>
    </row>
    <row r="787" spans="3:5" ht="16" x14ac:dyDescent="0.25">
      <c r="C787" s="20"/>
      <c r="E787" s="16"/>
    </row>
    <row r="788" spans="3:5" ht="16" x14ac:dyDescent="0.25">
      <c r="C788" s="20"/>
      <c r="E788" s="16"/>
    </row>
    <row r="789" spans="3:5" ht="16" x14ac:dyDescent="0.25">
      <c r="C789" s="20"/>
      <c r="E789" s="16"/>
    </row>
    <row r="790" spans="3:5" ht="16" x14ac:dyDescent="0.25">
      <c r="C790" s="20"/>
      <c r="E790" s="16"/>
    </row>
    <row r="791" spans="3:5" ht="16" x14ac:dyDescent="0.25">
      <c r="C791" s="20"/>
      <c r="E791" s="16"/>
    </row>
    <row r="792" spans="3:5" ht="16" x14ac:dyDescent="0.25">
      <c r="C792" s="20"/>
      <c r="E792" s="16"/>
    </row>
    <row r="793" spans="3:5" ht="16" x14ac:dyDescent="0.25">
      <c r="C793" s="20"/>
      <c r="E793" s="16"/>
    </row>
    <row r="794" spans="3:5" ht="16" x14ac:dyDescent="0.25">
      <c r="C794" s="20"/>
      <c r="E794" s="16"/>
    </row>
    <row r="795" spans="3:5" ht="16" x14ac:dyDescent="0.25">
      <c r="C795" s="20"/>
      <c r="E795" s="16"/>
    </row>
    <row r="796" spans="3:5" ht="16" x14ac:dyDescent="0.25">
      <c r="C796" s="20"/>
      <c r="E796" s="16"/>
    </row>
    <row r="797" spans="3:5" ht="16" x14ac:dyDescent="0.25">
      <c r="C797" s="20"/>
      <c r="E797" s="16"/>
    </row>
    <row r="798" spans="3:5" ht="16" x14ac:dyDescent="0.25">
      <c r="C798" s="20"/>
      <c r="E798" s="16"/>
    </row>
    <row r="799" spans="3:5" ht="16" x14ac:dyDescent="0.25">
      <c r="C799" s="20"/>
      <c r="E799" s="16"/>
    </row>
    <row r="800" spans="3:5" ht="16" x14ac:dyDescent="0.25">
      <c r="C800" s="20"/>
      <c r="E800" s="16"/>
    </row>
    <row r="801" spans="3:5" ht="16" x14ac:dyDescent="0.25">
      <c r="C801" s="20"/>
      <c r="E801" s="16"/>
    </row>
    <row r="802" spans="3:5" ht="16" x14ac:dyDescent="0.25">
      <c r="C802" s="20"/>
      <c r="E802" s="16"/>
    </row>
    <row r="803" spans="3:5" ht="16" x14ac:dyDescent="0.25">
      <c r="C803" s="20"/>
      <c r="E803" s="16"/>
    </row>
    <row r="804" spans="3:5" ht="16" x14ac:dyDescent="0.25">
      <c r="C804" s="20"/>
      <c r="E804" s="16"/>
    </row>
    <row r="805" spans="3:5" ht="16" x14ac:dyDescent="0.25">
      <c r="C805" s="20"/>
      <c r="E805" s="16"/>
    </row>
    <row r="806" spans="3:5" ht="16" x14ac:dyDescent="0.25">
      <c r="C806" s="20"/>
      <c r="E806" s="16"/>
    </row>
    <row r="807" spans="3:5" ht="16" x14ac:dyDescent="0.25">
      <c r="C807" s="20"/>
      <c r="E807" s="16"/>
    </row>
    <row r="808" spans="3:5" ht="16" x14ac:dyDescent="0.25">
      <c r="C808" s="20"/>
      <c r="E808" s="16"/>
    </row>
    <row r="809" spans="3:5" ht="16" x14ac:dyDescent="0.25">
      <c r="C809" s="20"/>
      <c r="E809" s="16"/>
    </row>
    <row r="810" spans="3:5" ht="16" x14ac:dyDescent="0.25">
      <c r="C810" s="20"/>
      <c r="E810" s="16"/>
    </row>
    <row r="811" spans="3:5" ht="16" x14ac:dyDescent="0.25">
      <c r="C811" s="20"/>
      <c r="E811" s="16"/>
    </row>
    <row r="812" spans="3:5" ht="16" x14ac:dyDescent="0.25">
      <c r="C812" s="20"/>
      <c r="E812" s="16"/>
    </row>
    <row r="813" spans="3:5" ht="16" x14ac:dyDescent="0.25">
      <c r="C813" s="20"/>
      <c r="E813" s="16"/>
    </row>
    <row r="814" spans="3:5" ht="16" x14ac:dyDescent="0.25">
      <c r="C814" s="20"/>
      <c r="E814" s="16"/>
    </row>
    <row r="815" spans="3:5" ht="16" x14ac:dyDescent="0.25">
      <c r="C815" s="20"/>
      <c r="E815" s="16"/>
    </row>
    <row r="816" spans="3:5" ht="16" x14ac:dyDescent="0.25">
      <c r="C816" s="20"/>
      <c r="E816" s="16"/>
    </row>
    <row r="817" spans="3:5" ht="16" x14ac:dyDescent="0.25">
      <c r="C817" s="20"/>
      <c r="E817" s="16"/>
    </row>
    <row r="818" spans="3:5" ht="16" x14ac:dyDescent="0.25">
      <c r="C818" s="20"/>
      <c r="E818" s="16"/>
    </row>
    <row r="819" spans="3:5" ht="16" x14ac:dyDescent="0.25">
      <c r="C819" s="20"/>
      <c r="E819" s="16"/>
    </row>
    <row r="820" spans="3:5" ht="16" x14ac:dyDescent="0.25">
      <c r="C820" s="20"/>
      <c r="E820" s="16"/>
    </row>
    <row r="821" spans="3:5" ht="16" x14ac:dyDescent="0.25">
      <c r="C821" s="20"/>
      <c r="E821" s="16"/>
    </row>
    <row r="822" spans="3:5" ht="16" x14ac:dyDescent="0.25">
      <c r="C822" s="20"/>
      <c r="E822" s="16"/>
    </row>
    <row r="823" spans="3:5" ht="16" x14ac:dyDescent="0.25">
      <c r="C823" s="20"/>
      <c r="E823" s="16"/>
    </row>
    <row r="824" spans="3:5" ht="16" x14ac:dyDescent="0.25">
      <c r="C824" s="20"/>
      <c r="E824" s="16"/>
    </row>
    <row r="825" spans="3:5" ht="16" x14ac:dyDescent="0.25">
      <c r="C825" s="20"/>
      <c r="E825" s="16"/>
    </row>
    <row r="826" spans="3:5" ht="16" x14ac:dyDescent="0.25">
      <c r="C826" s="20"/>
      <c r="E826" s="16"/>
    </row>
    <row r="827" spans="3:5" ht="16" x14ac:dyDescent="0.25">
      <c r="C827" s="20"/>
      <c r="E827" s="16"/>
    </row>
    <row r="828" spans="3:5" ht="16" x14ac:dyDescent="0.25">
      <c r="C828" s="20"/>
      <c r="E828" s="16"/>
    </row>
    <row r="829" spans="3:5" ht="16" x14ac:dyDescent="0.25">
      <c r="C829" s="20"/>
      <c r="E829" s="16"/>
    </row>
    <row r="830" spans="3:5" ht="16" x14ac:dyDescent="0.25">
      <c r="C830" s="20"/>
      <c r="E830" s="16"/>
    </row>
    <row r="831" spans="3:5" ht="16" x14ac:dyDescent="0.25">
      <c r="C831" s="20"/>
      <c r="E831" s="16"/>
    </row>
    <row r="832" spans="3:5" ht="16" x14ac:dyDescent="0.25">
      <c r="C832" s="20"/>
      <c r="E832" s="16"/>
    </row>
    <row r="833" spans="3:5" ht="16" x14ac:dyDescent="0.25">
      <c r="C833" s="20"/>
      <c r="E833" s="16"/>
    </row>
    <row r="834" spans="3:5" ht="16" x14ac:dyDescent="0.25">
      <c r="C834" s="20"/>
      <c r="E834" s="16"/>
    </row>
    <row r="835" spans="3:5" ht="16" x14ac:dyDescent="0.25">
      <c r="C835" s="20"/>
      <c r="E835" s="16"/>
    </row>
    <row r="836" spans="3:5" ht="16" x14ac:dyDescent="0.25">
      <c r="C836" s="20"/>
      <c r="E836" s="16"/>
    </row>
    <row r="837" spans="3:5" ht="16" x14ac:dyDescent="0.25">
      <c r="C837" s="20"/>
      <c r="E837" s="16"/>
    </row>
    <row r="838" spans="3:5" ht="16" x14ac:dyDescent="0.25">
      <c r="C838" s="20"/>
      <c r="E838" s="16"/>
    </row>
    <row r="839" spans="3:5" ht="16" x14ac:dyDescent="0.25">
      <c r="C839" s="20"/>
      <c r="E839" s="16"/>
    </row>
    <row r="840" spans="3:5" ht="16" x14ac:dyDescent="0.25">
      <c r="C840" s="20"/>
      <c r="E840" s="16"/>
    </row>
    <row r="841" spans="3:5" ht="16" x14ac:dyDescent="0.25">
      <c r="C841" s="20"/>
      <c r="E841" s="16"/>
    </row>
    <row r="842" spans="3:5" ht="16" x14ac:dyDescent="0.25">
      <c r="C842" s="20"/>
      <c r="E842" s="16"/>
    </row>
    <row r="843" spans="3:5" ht="16" x14ac:dyDescent="0.25">
      <c r="C843" s="20"/>
      <c r="E843" s="16"/>
    </row>
    <row r="844" spans="3:5" ht="16" x14ac:dyDescent="0.25">
      <c r="C844" s="20"/>
      <c r="E844" s="16"/>
    </row>
    <row r="845" spans="3:5" ht="16" x14ac:dyDescent="0.25">
      <c r="C845" s="20"/>
      <c r="E845" s="16"/>
    </row>
    <row r="846" spans="3:5" ht="16" x14ac:dyDescent="0.25">
      <c r="C846" s="20"/>
      <c r="E846" s="16"/>
    </row>
    <row r="847" spans="3:5" ht="16" x14ac:dyDescent="0.25">
      <c r="C847" s="20"/>
      <c r="E847" s="16"/>
    </row>
    <row r="848" spans="3:5" ht="16" x14ac:dyDescent="0.25">
      <c r="C848" s="20"/>
      <c r="E848" s="16"/>
    </row>
    <row r="849" spans="3:5" ht="16" x14ac:dyDescent="0.25">
      <c r="C849" s="20"/>
      <c r="E849" s="16"/>
    </row>
    <row r="850" spans="3:5" ht="16" x14ac:dyDescent="0.25">
      <c r="C850" s="20"/>
      <c r="E850" s="16"/>
    </row>
    <row r="851" spans="3:5" ht="16" x14ac:dyDescent="0.25">
      <c r="C851" s="20"/>
      <c r="E851" s="16"/>
    </row>
    <row r="852" spans="3:5" ht="16" x14ac:dyDescent="0.25">
      <c r="C852" s="20"/>
      <c r="E852" s="16"/>
    </row>
    <row r="853" spans="3:5" ht="16" x14ac:dyDescent="0.25">
      <c r="C853" s="20"/>
      <c r="E853" s="16"/>
    </row>
    <row r="854" spans="3:5" ht="16" x14ac:dyDescent="0.25">
      <c r="C854" s="20"/>
      <c r="E854" s="16"/>
    </row>
    <row r="855" spans="3:5" ht="16" x14ac:dyDescent="0.25">
      <c r="C855" s="20"/>
      <c r="E855" s="16"/>
    </row>
    <row r="856" spans="3:5" ht="16" x14ac:dyDescent="0.25">
      <c r="C856" s="20"/>
      <c r="E856" s="16"/>
    </row>
    <row r="857" spans="3:5" ht="16" x14ac:dyDescent="0.25">
      <c r="C857" s="20"/>
      <c r="E857" s="16"/>
    </row>
    <row r="858" spans="3:5" ht="16" x14ac:dyDescent="0.25">
      <c r="C858" s="20"/>
      <c r="E858" s="16"/>
    </row>
    <row r="859" spans="3:5" ht="16" x14ac:dyDescent="0.25">
      <c r="C859" s="20"/>
      <c r="E859" s="16"/>
    </row>
    <row r="860" spans="3:5" ht="16" x14ac:dyDescent="0.25">
      <c r="C860" s="20"/>
      <c r="E860" s="16"/>
    </row>
    <row r="861" spans="3:5" ht="16" x14ac:dyDescent="0.25">
      <c r="C861" s="20"/>
      <c r="E861" s="16"/>
    </row>
    <row r="862" spans="3:5" ht="16" x14ac:dyDescent="0.25">
      <c r="C862" s="20"/>
      <c r="E862" s="16"/>
    </row>
    <row r="863" spans="3:5" ht="16" x14ac:dyDescent="0.25">
      <c r="C863" s="20"/>
      <c r="E863" s="16"/>
    </row>
    <row r="864" spans="3:5" ht="16" x14ac:dyDescent="0.25">
      <c r="C864" s="20"/>
      <c r="E864" s="16"/>
    </row>
    <row r="865" spans="3:5" ht="16" x14ac:dyDescent="0.25">
      <c r="C865" s="20"/>
      <c r="E865" s="16"/>
    </row>
    <row r="866" spans="3:5" ht="16" x14ac:dyDescent="0.25">
      <c r="C866" s="20"/>
      <c r="E866" s="16"/>
    </row>
    <row r="867" spans="3:5" ht="16" x14ac:dyDescent="0.25">
      <c r="C867" s="20"/>
      <c r="E867" s="16"/>
    </row>
    <row r="868" spans="3:5" ht="16" x14ac:dyDescent="0.25">
      <c r="C868" s="20"/>
      <c r="E868" s="16"/>
    </row>
    <row r="869" spans="3:5" ht="16" x14ac:dyDescent="0.25">
      <c r="C869" s="20"/>
      <c r="E869" s="16"/>
    </row>
    <row r="870" spans="3:5" ht="16" x14ac:dyDescent="0.25">
      <c r="C870" s="20"/>
      <c r="E870" s="16"/>
    </row>
    <row r="871" spans="3:5" ht="16" x14ac:dyDescent="0.25">
      <c r="C871" s="20"/>
      <c r="E871" s="16"/>
    </row>
    <row r="872" spans="3:5" ht="16" x14ac:dyDescent="0.25">
      <c r="C872" s="20"/>
      <c r="E872" s="16"/>
    </row>
    <row r="873" spans="3:5" ht="16" x14ac:dyDescent="0.25">
      <c r="C873" s="20"/>
      <c r="E873" s="16"/>
    </row>
    <row r="874" spans="3:5" ht="16" x14ac:dyDescent="0.25">
      <c r="C874" s="20"/>
      <c r="E874" s="16"/>
    </row>
    <row r="875" spans="3:5" ht="16" x14ac:dyDescent="0.25">
      <c r="C875" s="20"/>
      <c r="E875" s="16"/>
    </row>
    <row r="876" spans="3:5" ht="16" x14ac:dyDescent="0.25">
      <c r="C876" s="20"/>
      <c r="E876" s="16"/>
    </row>
    <row r="877" spans="3:5" ht="16" x14ac:dyDescent="0.25">
      <c r="C877" s="20"/>
      <c r="E877" s="16"/>
    </row>
    <row r="878" spans="3:5" ht="16" x14ac:dyDescent="0.25">
      <c r="C878" s="20"/>
      <c r="E878" s="16"/>
    </row>
    <row r="879" spans="3:5" ht="16" x14ac:dyDescent="0.25">
      <c r="C879" s="20"/>
      <c r="E879" s="16"/>
    </row>
    <row r="880" spans="3:5" ht="16" x14ac:dyDescent="0.25">
      <c r="C880" s="20"/>
      <c r="E880" s="16"/>
    </row>
    <row r="881" spans="3:5" ht="16" x14ac:dyDescent="0.25">
      <c r="C881" s="20"/>
      <c r="E881" s="16"/>
    </row>
    <row r="882" spans="3:5" ht="16" x14ac:dyDescent="0.25">
      <c r="C882" s="20"/>
      <c r="E882" s="16"/>
    </row>
    <row r="883" spans="3:5" ht="16" x14ac:dyDescent="0.25">
      <c r="C883" s="20"/>
      <c r="E883" s="16"/>
    </row>
    <row r="884" spans="3:5" ht="16" x14ac:dyDescent="0.25">
      <c r="C884" s="20"/>
      <c r="E884" s="16"/>
    </row>
    <row r="885" spans="3:5" ht="16" x14ac:dyDescent="0.25">
      <c r="C885" s="20"/>
      <c r="E885" s="16"/>
    </row>
    <row r="886" spans="3:5" ht="16" x14ac:dyDescent="0.25">
      <c r="C886" s="20"/>
      <c r="E886" s="16"/>
    </row>
    <row r="887" spans="3:5" ht="16" x14ac:dyDescent="0.25">
      <c r="C887" s="20"/>
      <c r="E887" s="16"/>
    </row>
    <row r="888" spans="3:5" ht="16" x14ac:dyDescent="0.25">
      <c r="C888" s="20"/>
      <c r="E888" s="16"/>
    </row>
    <row r="889" spans="3:5" ht="16" x14ac:dyDescent="0.25">
      <c r="C889" s="20"/>
      <c r="E889" s="16"/>
    </row>
    <row r="890" spans="3:5" ht="16" x14ac:dyDescent="0.25">
      <c r="C890" s="20"/>
      <c r="E890" s="16"/>
    </row>
    <row r="891" spans="3:5" ht="16" x14ac:dyDescent="0.25">
      <c r="C891" s="20"/>
      <c r="E891" s="16"/>
    </row>
    <row r="892" spans="3:5" ht="16" x14ac:dyDescent="0.25">
      <c r="C892" s="20"/>
      <c r="E892" s="16"/>
    </row>
    <row r="893" spans="3:5" ht="16" x14ac:dyDescent="0.25">
      <c r="C893" s="20"/>
      <c r="E893" s="16"/>
    </row>
    <row r="894" spans="3:5" ht="16" x14ac:dyDescent="0.25">
      <c r="C894" s="20"/>
      <c r="E894" s="16"/>
    </row>
    <row r="895" spans="3:5" ht="16" x14ac:dyDescent="0.25">
      <c r="C895" s="20"/>
      <c r="E895" s="16"/>
    </row>
    <row r="896" spans="3:5" ht="16" x14ac:dyDescent="0.25">
      <c r="C896" s="20"/>
      <c r="E896" s="16"/>
    </row>
    <row r="897" spans="3:5" ht="16" x14ac:dyDescent="0.25">
      <c r="C897" s="20"/>
      <c r="E897" s="16"/>
    </row>
    <row r="898" spans="3:5" ht="16" x14ac:dyDescent="0.25">
      <c r="C898" s="20"/>
      <c r="E898" s="16"/>
    </row>
    <row r="899" spans="3:5" ht="16" x14ac:dyDescent="0.25">
      <c r="C899" s="20"/>
      <c r="E899" s="16"/>
    </row>
    <row r="900" spans="3:5" ht="16" x14ac:dyDescent="0.25">
      <c r="C900" s="20"/>
      <c r="E900" s="16"/>
    </row>
    <row r="901" spans="3:5" ht="16" x14ac:dyDescent="0.25">
      <c r="C901" s="20"/>
      <c r="E901" s="16"/>
    </row>
    <row r="902" spans="3:5" ht="16" x14ac:dyDescent="0.25">
      <c r="C902" s="20"/>
      <c r="E902" s="16"/>
    </row>
    <row r="903" spans="3:5" ht="16" x14ac:dyDescent="0.25">
      <c r="C903" s="20"/>
      <c r="E903" s="16"/>
    </row>
    <row r="904" spans="3:5" ht="16" x14ac:dyDescent="0.25">
      <c r="C904" s="20"/>
      <c r="E904" s="16"/>
    </row>
    <row r="905" spans="3:5" ht="16" x14ac:dyDescent="0.25">
      <c r="C905" s="20"/>
      <c r="E905" s="16"/>
    </row>
    <row r="906" spans="3:5" ht="16" x14ac:dyDescent="0.25">
      <c r="C906" s="20"/>
      <c r="E906" s="16"/>
    </row>
    <row r="907" spans="3:5" ht="16" x14ac:dyDescent="0.25">
      <c r="C907" s="20"/>
      <c r="E907" s="16"/>
    </row>
    <row r="908" spans="3:5" ht="16" x14ac:dyDescent="0.25">
      <c r="C908" s="20"/>
      <c r="E908" s="16"/>
    </row>
    <row r="909" spans="3:5" ht="16" x14ac:dyDescent="0.25">
      <c r="C909" s="20"/>
      <c r="E909" s="16"/>
    </row>
    <row r="910" spans="3:5" ht="16" x14ac:dyDescent="0.25">
      <c r="C910" s="20"/>
      <c r="E910" s="16"/>
    </row>
    <row r="911" spans="3:5" ht="16" x14ac:dyDescent="0.25">
      <c r="C911" s="20"/>
      <c r="E911" s="16"/>
    </row>
    <row r="912" spans="3:5" ht="16" x14ac:dyDescent="0.25">
      <c r="C912" s="20"/>
      <c r="E912" s="16"/>
    </row>
    <row r="913" spans="3:5" ht="16" x14ac:dyDescent="0.25">
      <c r="C913" s="20"/>
      <c r="E913" s="16"/>
    </row>
    <row r="914" spans="3:5" ht="16" x14ac:dyDescent="0.25">
      <c r="C914" s="20"/>
      <c r="E914" s="16"/>
    </row>
    <row r="915" spans="3:5" ht="16" x14ac:dyDescent="0.25">
      <c r="C915" s="20"/>
      <c r="E915" s="16"/>
    </row>
    <row r="916" spans="3:5" ht="16" x14ac:dyDescent="0.25">
      <c r="C916" s="20"/>
      <c r="E916" s="16"/>
    </row>
    <row r="917" spans="3:5" ht="16" x14ac:dyDescent="0.25">
      <c r="C917" s="20"/>
      <c r="E917" s="16"/>
    </row>
    <row r="918" spans="3:5" ht="16" x14ac:dyDescent="0.25">
      <c r="C918" s="20"/>
      <c r="E918" s="16"/>
    </row>
    <row r="919" spans="3:5" ht="16" x14ac:dyDescent="0.25">
      <c r="C919" s="20"/>
      <c r="E919" s="16"/>
    </row>
    <row r="920" spans="3:5" ht="16" x14ac:dyDescent="0.25">
      <c r="C920" s="20"/>
      <c r="E920" s="16"/>
    </row>
    <row r="921" spans="3:5" ht="16" x14ac:dyDescent="0.25">
      <c r="C921" s="20"/>
      <c r="E921" s="16"/>
    </row>
    <row r="922" spans="3:5" ht="16" x14ac:dyDescent="0.25">
      <c r="C922" s="20"/>
      <c r="E922" s="16"/>
    </row>
    <row r="923" spans="3:5" ht="16" x14ac:dyDescent="0.25">
      <c r="C923" s="20"/>
      <c r="E923" s="16"/>
    </row>
    <row r="924" spans="3:5" ht="16" x14ac:dyDescent="0.25">
      <c r="C924" s="20"/>
      <c r="E924" s="16"/>
    </row>
    <row r="925" spans="3:5" ht="16" x14ac:dyDescent="0.25">
      <c r="C925" s="20"/>
      <c r="E925" s="16"/>
    </row>
    <row r="926" spans="3:5" ht="16" x14ac:dyDescent="0.25">
      <c r="C926" s="20"/>
      <c r="E926" s="16"/>
    </row>
    <row r="927" spans="3:5" ht="16" x14ac:dyDescent="0.25">
      <c r="C927" s="20"/>
      <c r="E927" s="16"/>
    </row>
    <row r="928" spans="3:5" ht="16" x14ac:dyDescent="0.25">
      <c r="C928" s="20"/>
      <c r="E928" s="16"/>
    </row>
    <row r="929" spans="3:5" ht="16" x14ac:dyDescent="0.25">
      <c r="C929" s="20"/>
      <c r="E929" s="16"/>
    </row>
    <row r="930" spans="3:5" ht="16" x14ac:dyDescent="0.25">
      <c r="C930" s="20"/>
      <c r="E930" s="16"/>
    </row>
    <row r="931" spans="3:5" ht="16" x14ac:dyDescent="0.25">
      <c r="C931" s="20"/>
      <c r="E931" s="16"/>
    </row>
    <row r="932" spans="3:5" ht="16" x14ac:dyDescent="0.25">
      <c r="C932" s="20"/>
      <c r="E932" s="16"/>
    </row>
    <row r="933" spans="3:5" ht="16" x14ac:dyDescent="0.25">
      <c r="C933" s="20"/>
      <c r="E933" s="16"/>
    </row>
    <row r="934" spans="3:5" ht="16" x14ac:dyDescent="0.25">
      <c r="C934" s="20"/>
      <c r="E934" s="16"/>
    </row>
    <row r="935" spans="3:5" ht="16" x14ac:dyDescent="0.25">
      <c r="C935" s="20"/>
      <c r="E935" s="16"/>
    </row>
    <row r="936" spans="3:5" ht="16" x14ac:dyDescent="0.25">
      <c r="C936" s="20"/>
      <c r="E936" s="16"/>
    </row>
    <row r="937" spans="3:5" ht="16" x14ac:dyDescent="0.25">
      <c r="C937" s="20"/>
      <c r="E937" s="16"/>
    </row>
    <row r="938" spans="3:5" ht="16" x14ac:dyDescent="0.25">
      <c r="C938" s="20"/>
      <c r="E938" s="16"/>
    </row>
    <row r="939" spans="3:5" ht="16" x14ac:dyDescent="0.25">
      <c r="C939" s="20"/>
      <c r="E939" s="16"/>
    </row>
    <row r="940" spans="3:5" ht="16" x14ac:dyDescent="0.25">
      <c r="C940" s="20"/>
      <c r="E940" s="16"/>
    </row>
    <row r="941" spans="3:5" ht="16" x14ac:dyDescent="0.25">
      <c r="C941" s="20"/>
      <c r="E941" s="16"/>
    </row>
    <row r="942" spans="3:5" ht="16" x14ac:dyDescent="0.25">
      <c r="C942" s="20"/>
      <c r="E942" s="16"/>
    </row>
    <row r="943" spans="3:5" ht="16" x14ac:dyDescent="0.25">
      <c r="C943" s="20"/>
      <c r="E943" s="16"/>
    </row>
    <row r="944" spans="3:5" ht="16" x14ac:dyDescent="0.25">
      <c r="C944" s="20"/>
      <c r="E944" s="16"/>
    </row>
    <row r="945" spans="3:5" ht="16" x14ac:dyDescent="0.25">
      <c r="C945" s="20"/>
      <c r="E945" s="16"/>
    </row>
    <row r="946" spans="3:5" ht="16" x14ac:dyDescent="0.25">
      <c r="C946" s="20"/>
      <c r="E946" s="16"/>
    </row>
    <row r="947" spans="3:5" ht="16" x14ac:dyDescent="0.25">
      <c r="C947" s="20"/>
      <c r="E947" s="16"/>
    </row>
    <row r="948" spans="3:5" ht="16" x14ac:dyDescent="0.25">
      <c r="C948" s="20"/>
      <c r="E948" s="16"/>
    </row>
    <row r="949" spans="3:5" ht="16" x14ac:dyDescent="0.25">
      <c r="C949" s="20"/>
      <c r="E949" s="16"/>
    </row>
    <row r="950" spans="3:5" ht="16" x14ac:dyDescent="0.25">
      <c r="C950" s="20"/>
      <c r="E950" s="16"/>
    </row>
    <row r="951" spans="3:5" ht="16" x14ac:dyDescent="0.25">
      <c r="C951" s="20"/>
      <c r="E951" s="16"/>
    </row>
    <row r="952" spans="3:5" ht="16" x14ac:dyDescent="0.25">
      <c r="C952" s="20"/>
      <c r="E952" s="16"/>
    </row>
    <row r="953" spans="3:5" ht="16" x14ac:dyDescent="0.25">
      <c r="C953" s="20"/>
      <c r="E953" s="16"/>
    </row>
    <row r="954" spans="3:5" ht="16" x14ac:dyDescent="0.25">
      <c r="C954" s="20"/>
      <c r="E954" s="16"/>
    </row>
    <row r="955" spans="3:5" ht="16" x14ac:dyDescent="0.25">
      <c r="C955" s="20"/>
      <c r="E955" s="16"/>
    </row>
    <row r="956" spans="3:5" ht="16" x14ac:dyDescent="0.25">
      <c r="C956" s="20"/>
      <c r="E956" s="16"/>
    </row>
    <row r="957" spans="3:5" ht="16" x14ac:dyDescent="0.25">
      <c r="C957" s="20"/>
      <c r="E957" s="16"/>
    </row>
    <row r="958" spans="3:5" ht="16" x14ac:dyDescent="0.25">
      <c r="C958" s="20"/>
      <c r="E958" s="16"/>
    </row>
    <row r="959" spans="3:5" ht="16" x14ac:dyDescent="0.25">
      <c r="C959" s="20"/>
      <c r="E959" s="16"/>
    </row>
    <row r="960" spans="3:5" ht="16" x14ac:dyDescent="0.25">
      <c r="C960" s="20"/>
      <c r="E960" s="16"/>
    </row>
    <row r="961" spans="3:5" ht="16" x14ac:dyDescent="0.25">
      <c r="C961" s="20"/>
      <c r="E961" s="16"/>
    </row>
    <row r="962" spans="3:5" ht="16" x14ac:dyDescent="0.25">
      <c r="C962" s="20"/>
      <c r="E962" s="16"/>
    </row>
    <row r="963" spans="3:5" ht="16" x14ac:dyDescent="0.25">
      <c r="C963" s="20"/>
      <c r="E963" s="16"/>
    </row>
    <row r="964" spans="3:5" ht="16" x14ac:dyDescent="0.25">
      <c r="C964" s="20"/>
      <c r="E964" s="16"/>
    </row>
    <row r="965" spans="3:5" ht="16" x14ac:dyDescent="0.25">
      <c r="C965" s="20"/>
      <c r="E965" s="16"/>
    </row>
    <row r="966" spans="3:5" ht="16" x14ac:dyDescent="0.25">
      <c r="C966" s="20"/>
      <c r="E966" s="16"/>
    </row>
    <row r="967" spans="3:5" ht="16" x14ac:dyDescent="0.25">
      <c r="C967" s="20"/>
      <c r="E967" s="16"/>
    </row>
    <row r="968" spans="3:5" ht="16" x14ac:dyDescent="0.25">
      <c r="C968" s="20"/>
      <c r="E968" s="16"/>
    </row>
    <row r="969" spans="3:5" ht="16" x14ac:dyDescent="0.25">
      <c r="C969" s="20"/>
      <c r="E969" s="16"/>
    </row>
    <row r="970" spans="3:5" ht="16" x14ac:dyDescent="0.25">
      <c r="C970" s="20"/>
      <c r="E970" s="16"/>
    </row>
    <row r="971" spans="3:5" ht="16" x14ac:dyDescent="0.25">
      <c r="C971" s="20"/>
      <c r="E971" s="16"/>
    </row>
    <row r="972" spans="3:5" ht="16" x14ac:dyDescent="0.25">
      <c r="C972" s="20"/>
      <c r="E972" s="16"/>
    </row>
    <row r="973" spans="3:5" ht="16" x14ac:dyDescent="0.25">
      <c r="C973" s="20"/>
      <c r="E973" s="16"/>
    </row>
    <row r="974" spans="3:5" ht="16" x14ac:dyDescent="0.25">
      <c r="C974" s="20"/>
      <c r="E974" s="16"/>
    </row>
    <row r="975" spans="3:5" ht="16" x14ac:dyDescent="0.25">
      <c r="C975" s="20"/>
      <c r="E975" s="16"/>
    </row>
    <row r="976" spans="3:5" ht="16" x14ac:dyDescent="0.25">
      <c r="C976" s="20"/>
      <c r="E976" s="16"/>
    </row>
    <row r="977" spans="3:5" ht="16" x14ac:dyDescent="0.25">
      <c r="C977" s="20"/>
      <c r="E977" s="16"/>
    </row>
    <row r="978" spans="3:5" ht="16" x14ac:dyDescent="0.25">
      <c r="C978" s="20"/>
      <c r="E978" s="16"/>
    </row>
    <row r="979" spans="3:5" ht="16" x14ac:dyDescent="0.25">
      <c r="C979" s="20"/>
      <c r="E979" s="16"/>
    </row>
    <row r="980" spans="3:5" ht="16" x14ac:dyDescent="0.25">
      <c r="C980" s="20"/>
      <c r="E980" s="16"/>
    </row>
    <row r="981" spans="3:5" ht="16" x14ac:dyDescent="0.25">
      <c r="C981" s="20"/>
      <c r="E981" s="16"/>
    </row>
    <row r="982" spans="3:5" ht="16" x14ac:dyDescent="0.25">
      <c r="C982" s="20"/>
      <c r="E982" s="16"/>
    </row>
    <row r="983" spans="3:5" ht="16" x14ac:dyDescent="0.25">
      <c r="C983" s="20"/>
      <c r="E983" s="16"/>
    </row>
    <row r="984" spans="3:5" ht="16" x14ac:dyDescent="0.25">
      <c r="C984" s="20"/>
      <c r="E984" s="16"/>
    </row>
    <row r="985" spans="3:5" ht="16" x14ac:dyDescent="0.25">
      <c r="C985" s="20"/>
      <c r="E985" s="16"/>
    </row>
    <row r="986" spans="3:5" ht="16" x14ac:dyDescent="0.25">
      <c r="C986" s="20"/>
      <c r="E986" s="16"/>
    </row>
    <row r="987" spans="3:5" ht="16" x14ac:dyDescent="0.25">
      <c r="C987" s="20"/>
      <c r="E987" s="16"/>
    </row>
    <row r="988" spans="3:5" ht="16" x14ac:dyDescent="0.25">
      <c r="C988" s="20"/>
      <c r="E988" s="16"/>
    </row>
    <row r="989" spans="3:5" ht="16" x14ac:dyDescent="0.25">
      <c r="C989" s="20"/>
      <c r="E989" s="16"/>
    </row>
    <row r="990" spans="3:5" ht="16" x14ac:dyDescent="0.25">
      <c r="C990" s="20"/>
      <c r="E990" s="16"/>
    </row>
    <row r="991" spans="3:5" ht="16" x14ac:dyDescent="0.25">
      <c r="C991" s="20"/>
      <c r="E991" s="16"/>
    </row>
    <row r="992" spans="3:5" ht="16" x14ac:dyDescent="0.25">
      <c r="C992" s="20"/>
      <c r="E992" s="16"/>
    </row>
    <row r="993" spans="3:5" ht="16" x14ac:dyDescent="0.25">
      <c r="C993" s="20"/>
      <c r="E993" s="16"/>
    </row>
    <row r="994" spans="3:5" ht="16" x14ac:dyDescent="0.25">
      <c r="C994" s="20"/>
      <c r="E994" s="16"/>
    </row>
    <row r="995" spans="3:5" ht="16" x14ac:dyDescent="0.25">
      <c r="C995" s="20"/>
      <c r="E995" s="16"/>
    </row>
    <row r="996" spans="3:5" ht="16" x14ac:dyDescent="0.25">
      <c r="C996" s="20"/>
      <c r="E996" s="16"/>
    </row>
    <row r="997" spans="3:5" ht="16" x14ac:dyDescent="0.25">
      <c r="C997" s="20"/>
      <c r="E997" s="16"/>
    </row>
    <row r="998" spans="3:5" ht="16" x14ac:dyDescent="0.25">
      <c r="C998" s="20"/>
      <c r="E998" s="16"/>
    </row>
    <row r="999" spans="3:5" ht="16" x14ac:dyDescent="0.25">
      <c r="C999" s="20"/>
      <c r="E999" s="16"/>
    </row>
    <row r="1000" spans="3:5" ht="16" x14ac:dyDescent="0.25">
      <c r="C1000" s="20"/>
      <c r="E1000" s="16"/>
    </row>
    <row r="1001" spans="3:5" ht="16" x14ac:dyDescent="0.25">
      <c r="C1001" s="20"/>
      <c r="E1001" s="16"/>
    </row>
    <row r="1002" spans="3:5" ht="16" x14ac:dyDescent="0.25">
      <c r="C1002" s="20"/>
      <c r="E1002" s="16"/>
    </row>
    <row r="1003" spans="3:5" ht="16" x14ac:dyDescent="0.25">
      <c r="C1003" s="20"/>
      <c r="E1003" s="16"/>
    </row>
    <row r="1004" spans="3:5" ht="16" x14ac:dyDescent="0.25">
      <c r="C1004" s="20"/>
      <c r="E1004" s="16"/>
    </row>
    <row r="1005" spans="3:5" ht="16" x14ac:dyDescent="0.25">
      <c r="C1005" s="20"/>
      <c r="E1005" s="16"/>
    </row>
    <row r="1006" spans="3:5" ht="16" x14ac:dyDescent="0.25">
      <c r="C1006" s="20"/>
      <c r="E1006" s="16"/>
    </row>
    <row r="1007" spans="3:5" ht="16" x14ac:dyDescent="0.25">
      <c r="C1007" s="20"/>
      <c r="E1007" s="16"/>
    </row>
    <row r="1008" spans="3:5" ht="16" x14ac:dyDescent="0.25">
      <c r="C1008" s="20"/>
      <c r="E1008" s="16"/>
    </row>
    <row r="1009" spans="3:5" ht="16" x14ac:dyDescent="0.25">
      <c r="C1009" s="20"/>
      <c r="E1009" s="16"/>
    </row>
    <row r="1010" spans="3:5" ht="16" x14ac:dyDescent="0.25">
      <c r="C1010" s="20"/>
      <c r="E1010" s="16"/>
    </row>
    <row r="1011" spans="3:5" ht="16" x14ac:dyDescent="0.25">
      <c r="C1011" s="20"/>
      <c r="E1011" s="16"/>
    </row>
    <row r="1012" spans="3:5" ht="16" x14ac:dyDescent="0.25">
      <c r="C1012" s="20"/>
      <c r="E1012" s="16"/>
    </row>
    <row r="1013" spans="3:5" ht="16" x14ac:dyDescent="0.25">
      <c r="C1013" s="20"/>
      <c r="E1013" s="16"/>
    </row>
    <row r="1014" spans="3:5" ht="16" x14ac:dyDescent="0.25">
      <c r="C1014" s="20"/>
      <c r="E1014" s="16"/>
    </row>
    <row r="1015" spans="3:5" ht="16" x14ac:dyDescent="0.25">
      <c r="C1015" s="20"/>
      <c r="E1015" s="16"/>
    </row>
    <row r="1016" spans="3:5" ht="16" x14ac:dyDescent="0.25">
      <c r="C1016" s="20"/>
      <c r="E1016" s="16"/>
    </row>
    <row r="1017" spans="3:5" ht="16" x14ac:dyDescent="0.25">
      <c r="C1017" s="20"/>
      <c r="E1017" s="16"/>
    </row>
    <row r="1018" spans="3:5" ht="16" x14ac:dyDescent="0.25">
      <c r="C1018" s="20"/>
      <c r="E1018" s="16"/>
    </row>
    <row r="1019" spans="3:5" ht="16" x14ac:dyDescent="0.25">
      <c r="C1019" s="20"/>
      <c r="E1019" s="16"/>
    </row>
    <row r="1020" spans="3:5" ht="16" x14ac:dyDescent="0.25">
      <c r="C1020" s="20"/>
      <c r="E1020" s="16"/>
    </row>
    <row r="1021" spans="3:5" ht="16" x14ac:dyDescent="0.25">
      <c r="C1021" s="20"/>
      <c r="E1021" s="16"/>
    </row>
    <row r="1022" spans="3:5" ht="16" x14ac:dyDescent="0.25">
      <c r="C1022" s="20"/>
      <c r="E1022" s="16"/>
    </row>
    <row r="1023" spans="3:5" ht="16" x14ac:dyDescent="0.25">
      <c r="C1023" s="20"/>
      <c r="E1023" s="16"/>
    </row>
    <row r="1024" spans="3:5" ht="16" x14ac:dyDescent="0.25">
      <c r="C1024" s="20"/>
      <c r="E1024" s="16"/>
    </row>
    <row r="1025" spans="3:5" ht="16" x14ac:dyDescent="0.25">
      <c r="C1025" s="20"/>
      <c r="E1025" s="16"/>
    </row>
    <row r="1026" spans="3:5" ht="16" x14ac:dyDescent="0.25">
      <c r="C1026" s="20"/>
      <c r="E1026" s="16"/>
    </row>
    <row r="1027" spans="3:5" ht="16" x14ac:dyDescent="0.25">
      <c r="C1027" s="20"/>
      <c r="E1027" s="16"/>
    </row>
    <row r="1028" spans="3:5" ht="16" x14ac:dyDescent="0.25">
      <c r="C1028" s="20"/>
      <c r="E1028" s="16"/>
    </row>
    <row r="1029" spans="3:5" ht="16" x14ac:dyDescent="0.25">
      <c r="C1029" s="20"/>
      <c r="E1029" s="16"/>
    </row>
    <row r="1030" spans="3:5" ht="16" x14ac:dyDescent="0.25">
      <c r="C1030" s="20"/>
      <c r="E1030" s="16"/>
    </row>
    <row r="1031" spans="3:5" ht="16" x14ac:dyDescent="0.25">
      <c r="C1031" s="20"/>
      <c r="E1031" s="16"/>
    </row>
    <row r="1032" spans="3:5" ht="16" x14ac:dyDescent="0.25">
      <c r="C1032" s="20"/>
      <c r="E1032" s="16"/>
    </row>
    <row r="1033" spans="3:5" ht="16" x14ac:dyDescent="0.25">
      <c r="C1033" s="20"/>
      <c r="E1033" s="16"/>
    </row>
    <row r="1034" spans="3:5" ht="16" x14ac:dyDescent="0.25">
      <c r="C1034" s="20"/>
      <c r="E1034" s="16"/>
    </row>
    <row r="1035" spans="3:5" ht="16" x14ac:dyDescent="0.25">
      <c r="C1035" s="20"/>
      <c r="E1035" s="16"/>
    </row>
    <row r="1036" spans="3:5" ht="16" x14ac:dyDescent="0.25">
      <c r="C1036" s="20"/>
      <c r="E1036" s="16"/>
    </row>
    <row r="1037" spans="3:5" ht="16" x14ac:dyDescent="0.25">
      <c r="C1037" s="20"/>
      <c r="E1037" s="16"/>
    </row>
    <row r="1038" spans="3:5" ht="16" x14ac:dyDescent="0.25">
      <c r="C1038" s="20"/>
      <c r="E1038" s="16"/>
    </row>
    <row r="1039" spans="3:5" ht="16" x14ac:dyDescent="0.25">
      <c r="C1039" s="20"/>
      <c r="E1039" s="16"/>
    </row>
    <row r="1040" spans="3:5" ht="16" x14ac:dyDescent="0.25">
      <c r="C1040" s="20"/>
      <c r="E1040" s="16"/>
    </row>
    <row r="1041" spans="3:5" ht="16" x14ac:dyDescent="0.25">
      <c r="C1041" s="20"/>
      <c r="E1041" s="16"/>
    </row>
    <row r="1042" spans="3:5" ht="16" x14ac:dyDescent="0.25">
      <c r="C1042" s="20"/>
      <c r="E1042" s="16"/>
    </row>
    <row r="1043" spans="3:5" ht="16" x14ac:dyDescent="0.25">
      <c r="C1043" s="20"/>
      <c r="E1043" s="16"/>
    </row>
    <row r="1044" spans="3:5" ht="16" x14ac:dyDescent="0.25">
      <c r="C1044" s="20"/>
      <c r="E1044" s="16"/>
    </row>
    <row r="1045" spans="3:5" ht="16" x14ac:dyDescent="0.25">
      <c r="C1045" s="20"/>
      <c r="E1045" s="16"/>
    </row>
    <row r="1046" spans="3:5" ht="16" x14ac:dyDescent="0.25">
      <c r="C1046" s="20"/>
      <c r="E1046" s="16"/>
    </row>
    <row r="1047" spans="3:5" ht="16" x14ac:dyDescent="0.25">
      <c r="C1047" s="20"/>
      <c r="E1047" s="16"/>
    </row>
  </sheetData>
  <mergeCells count="27">
    <mergeCell ref="I1:M1"/>
    <mergeCell ref="B25:F28"/>
    <mergeCell ref="A2:A3"/>
    <mergeCell ref="B9:E12"/>
    <mergeCell ref="G92:I92"/>
    <mergeCell ref="B91:I91"/>
    <mergeCell ref="D92:F92"/>
    <mergeCell ref="B7:F7"/>
    <mergeCell ref="B8:F8"/>
    <mergeCell ref="B22:F22"/>
    <mergeCell ref="B92:B93"/>
    <mergeCell ref="C92:C93"/>
    <mergeCell ref="B20:C20"/>
    <mergeCell ref="B21:C21"/>
    <mergeCell ref="B18:C18"/>
    <mergeCell ref="B16:C16"/>
    <mergeCell ref="B4:F4"/>
    <mergeCell ref="B1:F1"/>
    <mergeCell ref="B2:F2"/>
    <mergeCell ref="C6:F6"/>
    <mergeCell ref="C5:F5"/>
    <mergeCell ref="B3:F3"/>
    <mergeCell ref="B19:C19"/>
    <mergeCell ref="B13:C13"/>
    <mergeCell ref="B14:C14"/>
    <mergeCell ref="B15:C15"/>
    <mergeCell ref="B17:C17"/>
  </mergeCells>
  <dataValidations count="3">
    <dataValidation allowBlank="1" showInputMessage="1" showErrorMessage="1" promptTitle="Small to Large folder use ratio" prompt="Enter a % of Small Folders used. I.e. 30 will mean _x000a_30/70 split between Small/Large folders." sqref="D47" xr:uid="{C24C3196-02AA-6344-A37D-A36CBFF0A297}"/>
    <dataValidation allowBlank="1" showInputMessage="1" showErrorMessage="1" promptTitle="Annual increase in real estate" prompt="In Australia, the typical annual increase in real estate costs has been around 5.4% on average over the long term, according to CoreLogic’s analysis of housing values over the past 30 years. This figure reflects the general trend in the residential proper" sqref="D76" xr:uid="{30FA428B-0998-AF4E-81E3-59635ECB5989}"/>
    <dataValidation allowBlank="1" showInputMessage="1" showErrorMessage="1" promptTitle="Enter 0 if you do not use boxes" prompt="If you store folders on shelves and do not use boxes please enter 0." sqref="D73" xr:uid="{C7DAD665-7BD6-BD42-9AD4-7B4508047060}"/>
  </dataValidations>
  <hyperlinks>
    <hyperlink ref="B3:F3" r:id="rId1" display="Watch this video - instructions on how to use this calculator" xr:uid="{859E9501-3F5A-3F45-946E-8F844BB0C11E}"/>
  </hyperlinks>
  <pageMargins left="0" right="0" top="0" bottom="0" header="0" footer="0"/>
  <pageSetup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8E6C6CF-C450-144E-AB62-B1F42D41EF8E}">
          <x14:formula1>
            <xm:f>Lists!$A$7:$A$8</xm:f>
          </x14:formula1>
          <xm:sqref>D20</xm:sqref>
        </x14:dataValidation>
        <x14:dataValidation type="list" allowBlank="1" showInputMessage="1" showErrorMessage="1" xr:uid="{DC7FC625-2EB2-AF41-8786-EC62B5928960}">
          <x14:formula1>
            <xm:f>Lists!$A$12:$A$13</xm:f>
          </x14:formula1>
          <xm:sqref>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10FBF-A832-CD4F-A890-6EE9E26D10A1}">
  <dimension ref="A1:A14"/>
  <sheetViews>
    <sheetView zoomScale="109" workbookViewId="0">
      <selection activeCell="A14" sqref="A1:A14"/>
    </sheetView>
  </sheetViews>
  <sheetFormatPr baseColWidth="10" defaultRowHeight="13" x14ac:dyDescent="0.15"/>
  <sheetData>
    <row r="1" spans="1:1" x14ac:dyDescent="0.15">
      <c r="A1" s="1" t="s">
        <v>50</v>
      </c>
    </row>
    <row r="2" spans="1:1" x14ac:dyDescent="0.15">
      <c r="A2" s="1" t="s">
        <v>51</v>
      </c>
    </row>
    <row r="3" spans="1:1" x14ac:dyDescent="0.15">
      <c r="A3" s="1" t="s">
        <v>49</v>
      </c>
    </row>
    <row r="6" spans="1:1" x14ac:dyDescent="0.15">
      <c r="A6" s="1" t="s">
        <v>13</v>
      </c>
    </row>
    <row r="7" spans="1:1" x14ac:dyDescent="0.15">
      <c r="A7" s="1" t="s">
        <v>52</v>
      </c>
    </row>
    <row r="8" spans="1:1" x14ac:dyDescent="0.15">
      <c r="A8" s="1" t="s">
        <v>53</v>
      </c>
    </row>
    <row r="11" spans="1:1" x14ac:dyDescent="0.15">
      <c r="A11" s="1" t="s">
        <v>66</v>
      </c>
    </row>
    <row r="12" spans="1:1" x14ac:dyDescent="0.15">
      <c r="A12" s="1" t="s">
        <v>68</v>
      </c>
    </row>
    <row r="13" spans="1:1" x14ac:dyDescent="0.15">
      <c r="A13" s="1" t="s">
        <v>69</v>
      </c>
    </row>
    <row r="14" spans="1:1" x14ac:dyDescent="0.15">
      <c r="A14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61e39e-71aa-4846-853c-ebd17886ede6">
      <Terms xmlns="http://schemas.microsoft.com/office/infopath/2007/PartnerControls"/>
    </lcf76f155ced4ddcb4097134ff3c332f>
    <TaxCatchAll xmlns="a409c9c5-537f-4b9f-99ee-4d0901910d0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EA1F39FD78814BA80A0301C37CA53B" ma:contentTypeVersion="14" ma:contentTypeDescription="Create a new document." ma:contentTypeScope="" ma:versionID="08e8886d67542f350752502628adbb31">
  <xsd:schema xmlns:xsd="http://www.w3.org/2001/XMLSchema" xmlns:xs="http://www.w3.org/2001/XMLSchema" xmlns:p="http://schemas.microsoft.com/office/2006/metadata/properties" xmlns:ns2="a409c9c5-537f-4b9f-99ee-4d0901910d02" xmlns:ns3="b261e39e-71aa-4846-853c-ebd17886ede6" targetNamespace="http://schemas.microsoft.com/office/2006/metadata/properties" ma:root="true" ma:fieldsID="895a2103b0cae49b39a942bd45d610f7" ns2:_="" ns3:_="">
    <xsd:import namespace="a409c9c5-537f-4b9f-99ee-4d0901910d02"/>
    <xsd:import namespace="b261e39e-71aa-4846-853c-ebd17886ede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09c9c5-537f-4b9f-99ee-4d0901910d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57b279e4-bc63-42ad-af09-7a89c5f72a13}" ma:internalName="TaxCatchAll" ma:showField="CatchAllData" ma:web="a409c9c5-537f-4b9f-99ee-4d0901910d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61e39e-71aa-4846-853c-ebd17886ed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95bf5cb1-194d-4599-9aa0-009d60e946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6E33105-4031-407D-9B87-19EEE6CBB37C}">
  <ds:schemaRefs>
    <ds:schemaRef ds:uri="http://www.w3.org/XML/1998/namespace"/>
    <ds:schemaRef ds:uri="http://purl.org/dc/terms/"/>
    <ds:schemaRef ds:uri="b261e39e-71aa-4846-853c-ebd17886ede6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a409c9c5-537f-4b9f-99ee-4d0901910d02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7A715D5-2494-4B3C-9722-627AE4E4F8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09c9c5-537f-4b9f-99ee-4d0901910d02"/>
    <ds:schemaRef ds:uri="b261e39e-71aa-4846-853c-ebd17886ed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F4EAC1-0FA6-42BE-95AD-93A5823CF2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Dashboard</vt:lpstr>
      <vt:lpstr>Cost Calculator</vt:lpstr>
      <vt:lpstr>Lists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Vincent Garcia</cp:lastModifiedBy>
  <cp:revision/>
  <dcterms:created xsi:type="dcterms:W3CDTF">2024-05-02T03:46:31Z</dcterms:created>
  <dcterms:modified xsi:type="dcterms:W3CDTF">2024-08-21T06:14:00Z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0x010100B7EA1F39FD78814BA80A0301C37CA53B</vt:lpwstr>
  </property>
  <property fmtid="{D5CDD505-2E9C-101B-9397-08002B2CF9AE}" pid="3" name="MediaServiceImageTags">
    <vt:lpwstr/>
  </property>
</Properties>
</file>